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K:\Mirco\BILANCIO 2026\Flussi di cassa\II TRIM\"/>
    </mc:Choice>
  </mc:AlternateContent>
  <xr:revisionPtr revIDLastSave="0" documentId="8_{DA72136B-BAC1-4733-9A6C-449361DCDD66}" xr6:coauthVersionLast="47" xr6:coauthVersionMax="47" xr10:uidLastSave="{00000000-0000-0000-0000-000000000000}"/>
  <bookViews>
    <workbookView xWindow="-15" yWindow="1440" windowWidth="26805" windowHeight="14115" xr2:uid="{00000000-000D-0000-FFFF-FFFF00000000}"/>
  </bookViews>
  <sheets>
    <sheet name="Modello Piano flussi cassa" sheetId="4" r:id="rId1"/>
    <sheet name="ModelloPianoFlussiCassa_PEG" sheetId="6" r:id="rId2"/>
  </sheets>
  <definedNames>
    <definedName name="_xlnm.Print_Area" localSheetId="0">'Modello Piano flussi cassa'!$A$1:$J$111</definedName>
    <definedName name="_xlnm.Print_Area" localSheetId="1">ModelloPianoFlussiCassa_PEG!$A$1:$N$293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3" i="6" l="1"/>
  <c r="M285" i="6" s="1"/>
  <c r="K283" i="6"/>
  <c r="K285" i="6" s="1"/>
  <c r="I283" i="6"/>
  <c r="G283" i="6"/>
  <c r="G285" i="6" s="1"/>
  <c r="N278" i="6"/>
  <c r="L278" i="6"/>
  <c r="J278" i="6"/>
  <c r="H278" i="6"/>
  <c r="N272" i="6"/>
  <c r="N283" i="6" s="1"/>
  <c r="N285" i="6" s="1"/>
  <c r="L272" i="6"/>
  <c r="L283" i="6" s="1"/>
  <c r="L285" i="6" s="1"/>
  <c r="J272" i="6"/>
  <c r="J283" i="6" s="1"/>
  <c r="J285" i="6" s="1"/>
  <c r="H272" i="6"/>
  <c r="H283" i="6" s="1"/>
  <c r="H285" i="6" s="1"/>
  <c r="N271" i="6"/>
  <c r="M271" i="6"/>
  <c r="L271" i="6"/>
  <c r="K271" i="6"/>
  <c r="J271" i="6"/>
  <c r="I271" i="6"/>
  <c r="I285" i="6" s="1"/>
  <c r="H271" i="6"/>
  <c r="G271" i="6"/>
  <c r="N269" i="6"/>
  <c r="M269" i="6"/>
  <c r="L269" i="6"/>
  <c r="K269" i="6"/>
  <c r="J269" i="6"/>
  <c r="I269" i="6"/>
  <c r="H269" i="6"/>
  <c r="G269" i="6"/>
  <c r="N263" i="6"/>
  <c r="L263" i="6"/>
  <c r="J263" i="6"/>
  <c r="H263" i="6"/>
  <c r="N260" i="6"/>
  <c r="M260" i="6"/>
  <c r="L260" i="6"/>
  <c r="K260" i="6"/>
  <c r="J260" i="6"/>
  <c r="I260" i="6"/>
  <c r="H260" i="6"/>
  <c r="G260" i="6"/>
  <c r="N255" i="6"/>
  <c r="M255" i="6"/>
  <c r="L255" i="6"/>
  <c r="K255" i="6"/>
  <c r="J255" i="6"/>
  <c r="I255" i="6"/>
  <c r="H255" i="6"/>
  <c r="G255" i="6"/>
  <c r="M249" i="6"/>
  <c r="K249" i="6"/>
  <c r="I249" i="6"/>
  <c r="G249" i="6"/>
  <c r="N242" i="6"/>
  <c r="N249" i="6" s="1"/>
  <c r="L242" i="6"/>
  <c r="J242" i="6"/>
  <c r="J249" i="6" s="1"/>
  <c r="H242" i="6"/>
  <c r="H249" i="6" s="1"/>
  <c r="N239" i="6"/>
  <c r="L239" i="6"/>
  <c r="J239" i="6"/>
  <c r="H239" i="6"/>
  <c r="N230" i="6"/>
  <c r="L230" i="6"/>
  <c r="J230" i="6"/>
  <c r="H230" i="6"/>
  <c r="N209" i="6"/>
  <c r="L209" i="6"/>
  <c r="J209" i="6"/>
  <c r="H209" i="6"/>
  <c r="N136" i="6"/>
  <c r="L136" i="6"/>
  <c r="J136" i="6"/>
  <c r="H136" i="6"/>
  <c r="N131" i="6"/>
  <c r="L131" i="6"/>
  <c r="J131" i="6"/>
  <c r="H131" i="6"/>
  <c r="N106" i="6"/>
  <c r="L106" i="6"/>
  <c r="L249" i="6" s="1"/>
  <c r="J106" i="6"/>
  <c r="H106" i="6"/>
  <c r="N101" i="6"/>
  <c r="N289" i="6" s="1"/>
  <c r="L101" i="6"/>
  <c r="L289" i="6" s="1"/>
  <c r="J101" i="6"/>
  <c r="J289" i="6" s="1"/>
  <c r="H101" i="6"/>
  <c r="H289" i="6" s="1"/>
  <c r="M96" i="6"/>
  <c r="M98" i="6" s="1"/>
  <c r="M100" i="6" s="1"/>
  <c r="M288" i="6" s="1"/>
  <c r="L96" i="6"/>
  <c r="L98" i="6" s="1"/>
  <c r="L100" i="6" s="1"/>
  <c r="K96" i="6"/>
  <c r="K98" i="6" s="1"/>
  <c r="K100" i="6" s="1"/>
  <c r="I96" i="6"/>
  <c r="H96" i="6"/>
  <c r="G96" i="6"/>
  <c r="G98" i="6" s="1"/>
  <c r="G100" i="6" s="1"/>
  <c r="G288" i="6" s="1"/>
  <c r="N91" i="6"/>
  <c r="N96" i="6" s="1"/>
  <c r="L91" i="6"/>
  <c r="J91" i="6"/>
  <c r="H91" i="6"/>
  <c r="N85" i="6"/>
  <c r="L85" i="6"/>
  <c r="J85" i="6"/>
  <c r="J96" i="6" s="1"/>
  <c r="H85" i="6"/>
  <c r="N84" i="6"/>
  <c r="M84" i="6"/>
  <c r="L84" i="6"/>
  <c r="K84" i="6"/>
  <c r="J84" i="6"/>
  <c r="I84" i="6"/>
  <c r="I98" i="6" s="1"/>
  <c r="I100" i="6" s="1"/>
  <c r="I288" i="6" s="1"/>
  <c r="H84" i="6"/>
  <c r="G84" i="6"/>
  <c r="N79" i="6"/>
  <c r="M79" i="6"/>
  <c r="L79" i="6"/>
  <c r="K79" i="6"/>
  <c r="J79" i="6"/>
  <c r="I79" i="6"/>
  <c r="H79" i="6"/>
  <c r="G79" i="6"/>
  <c r="N74" i="6"/>
  <c r="M74" i="6"/>
  <c r="L74" i="6"/>
  <c r="K74" i="6"/>
  <c r="J74" i="6"/>
  <c r="I74" i="6"/>
  <c r="H74" i="6"/>
  <c r="G74" i="6"/>
  <c r="M68" i="6"/>
  <c r="L68" i="6"/>
  <c r="K68" i="6"/>
  <c r="I68" i="6"/>
  <c r="G68" i="6"/>
  <c r="N63" i="6"/>
  <c r="N68" i="6" s="1"/>
  <c r="L63" i="6"/>
  <c r="J63" i="6"/>
  <c r="J68" i="6" s="1"/>
  <c r="H63" i="6"/>
  <c r="H68" i="6" s="1"/>
  <c r="N40" i="6"/>
  <c r="L40" i="6"/>
  <c r="J40" i="6"/>
  <c r="H40" i="6"/>
  <c r="N39" i="6"/>
  <c r="M39" i="6"/>
  <c r="L39" i="6"/>
  <c r="K39" i="6"/>
  <c r="J39" i="6"/>
  <c r="I39" i="6"/>
  <c r="H39" i="6"/>
  <c r="G39" i="6"/>
  <c r="N26" i="6"/>
  <c r="L26" i="6"/>
  <c r="J26" i="6"/>
  <c r="H26" i="6"/>
  <c r="N25" i="6"/>
  <c r="M25" i="6"/>
  <c r="L25" i="6"/>
  <c r="K25" i="6"/>
  <c r="J25" i="6"/>
  <c r="I25" i="6"/>
  <c r="H25" i="6"/>
  <c r="G25" i="6"/>
  <c r="N17" i="6"/>
  <c r="L17" i="6"/>
  <c r="J17" i="6"/>
  <c r="H17" i="6"/>
  <c r="J107" i="4"/>
  <c r="F107" i="4"/>
  <c r="J101" i="4"/>
  <c r="J103" i="4" s="1"/>
  <c r="I101" i="4"/>
  <c r="H101" i="4"/>
  <c r="G101" i="4"/>
  <c r="F101" i="4"/>
  <c r="F103" i="4" s="1"/>
  <c r="E101" i="4"/>
  <c r="E103" i="4" s="1"/>
  <c r="D101" i="4"/>
  <c r="D103" i="4" s="1"/>
  <c r="C101" i="4"/>
  <c r="C103" i="4" s="1"/>
  <c r="J97" i="4"/>
  <c r="I97" i="4"/>
  <c r="H97" i="4"/>
  <c r="G97" i="4"/>
  <c r="G103" i="4" s="1"/>
  <c r="F97" i="4"/>
  <c r="E97" i="4"/>
  <c r="D97" i="4"/>
  <c r="C97" i="4"/>
  <c r="J91" i="4"/>
  <c r="I91" i="4"/>
  <c r="I103" i="4" s="1"/>
  <c r="H91" i="4"/>
  <c r="H103" i="4" s="1"/>
  <c r="G91" i="4"/>
  <c r="F91" i="4"/>
  <c r="E91" i="4"/>
  <c r="D91" i="4"/>
  <c r="C91" i="4"/>
  <c r="J86" i="4"/>
  <c r="I86" i="4"/>
  <c r="H86" i="4"/>
  <c r="G86" i="4"/>
  <c r="F86" i="4"/>
  <c r="E86" i="4"/>
  <c r="D86" i="4"/>
  <c r="C86" i="4"/>
  <c r="J80" i="4"/>
  <c r="I80" i="4"/>
  <c r="H80" i="4"/>
  <c r="G80" i="4"/>
  <c r="F80" i="4"/>
  <c r="E80" i="4"/>
  <c r="D80" i="4"/>
  <c r="C80" i="4"/>
  <c r="J65" i="4"/>
  <c r="H65" i="4"/>
  <c r="H107" i="4" s="1"/>
  <c r="F65" i="4"/>
  <c r="D65" i="4"/>
  <c r="D107" i="4" s="1"/>
  <c r="J60" i="4"/>
  <c r="I60" i="4"/>
  <c r="H60" i="4"/>
  <c r="G60" i="4"/>
  <c r="F60" i="4"/>
  <c r="E60" i="4"/>
  <c r="D60" i="4"/>
  <c r="D62" i="4" s="1"/>
  <c r="D64" i="4" s="1"/>
  <c r="C60" i="4"/>
  <c r="C62" i="4" s="1"/>
  <c r="C64" i="4" s="1"/>
  <c r="C106" i="4" s="1"/>
  <c r="J57" i="4"/>
  <c r="I57" i="4"/>
  <c r="H57" i="4"/>
  <c r="G57" i="4"/>
  <c r="G62" i="4" s="1"/>
  <c r="G64" i="4" s="1"/>
  <c r="G106" i="4" s="1"/>
  <c r="F57" i="4"/>
  <c r="E57" i="4"/>
  <c r="D57" i="4"/>
  <c r="C57" i="4"/>
  <c r="J52" i="4"/>
  <c r="I52" i="4"/>
  <c r="H52" i="4"/>
  <c r="H62" i="4" s="1"/>
  <c r="H64" i="4" s="1"/>
  <c r="G52" i="4"/>
  <c r="F52" i="4"/>
  <c r="E52" i="4"/>
  <c r="D52" i="4"/>
  <c r="C52" i="4"/>
  <c r="J47" i="4"/>
  <c r="I47" i="4"/>
  <c r="H47" i="4"/>
  <c r="G47" i="4"/>
  <c r="F47" i="4"/>
  <c r="E47" i="4"/>
  <c r="D47" i="4"/>
  <c r="C47" i="4"/>
  <c r="J41" i="4"/>
  <c r="I41" i="4"/>
  <c r="H41" i="4"/>
  <c r="G41" i="4"/>
  <c r="F41" i="4"/>
  <c r="E41" i="4"/>
  <c r="D41" i="4"/>
  <c r="C41" i="4"/>
  <c r="J35" i="4"/>
  <c r="I35" i="4"/>
  <c r="H35" i="4"/>
  <c r="G35" i="4"/>
  <c r="F35" i="4"/>
  <c r="E35" i="4"/>
  <c r="D35" i="4"/>
  <c r="C35" i="4"/>
  <c r="D31" i="4"/>
  <c r="J18" i="4"/>
  <c r="I18" i="4"/>
  <c r="H18" i="4"/>
  <c r="G18" i="4"/>
  <c r="F18" i="4"/>
  <c r="F17" i="4" s="1"/>
  <c r="F31" i="4" s="1"/>
  <c r="E18" i="4"/>
  <c r="E17" i="4" s="1"/>
  <c r="E31" i="4" s="1"/>
  <c r="D18" i="4"/>
  <c r="C18" i="4"/>
  <c r="J17" i="4"/>
  <c r="J31" i="4" s="1"/>
  <c r="I17" i="4"/>
  <c r="I31" i="4" s="1"/>
  <c r="H17" i="4"/>
  <c r="H31" i="4" s="1"/>
  <c r="G17" i="4"/>
  <c r="G31" i="4" s="1"/>
  <c r="D17" i="4"/>
  <c r="C17" i="4"/>
  <c r="C31" i="4" s="1"/>
  <c r="H106" i="4" l="1"/>
  <c r="H108" i="4" s="1"/>
  <c r="I62" i="4"/>
  <c r="I64" i="4" s="1"/>
  <c r="I106" i="4" s="1"/>
  <c r="N98" i="6"/>
  <c r="N100" i="6" s="1"/>
  <c r="N288" i="6" s="1"/>
  <c r="N290" i="6" s="1"/>
  <c r="J62" i="4"/>
  <c r="J64" i="4" s="1"/>
  <c r="J106" i="4" s="1"/>
  <c r="J108" i="4" s="1"/>
  <c r="K288" i="6"/>
  <c r="E62" i="4"/>
  <c r="E64" i="4" s="1"/>
  <c r="E106" i="4" s="1"/>
  <c r="H98" i="6"/>
  <c r="H100" i="6" s="1"/>
  <c r="H288" i="6" s="1"/>
  <c r="H290" i="6" s="1"/>
  <c r="L288" i="6"/>
  <c r="L290" i="6" s="1"/>
  <c r="D106" i="4"/>
  <c r="D108" i="4" s="1"/>
  <c r="F62" i="4"/>
  <c r="F64" i="4" s="1"/>
  <c r="F106" i="4" s="1"/>
  <c r="F108" i="4" s="1"/>
  <c r="J98" i="6"/>
  <c r="J100" i="6" s="1"/>
  <c r="J288" i="6" s="1"/>
  <c r="J290" i="6" s="1"/>
</calcChain>
</file>

<file path=xl/sharedStrings.xml><?xml version="1.0" encoding="utf-8"?>
<sst xmlns="http://schemas.openxmlformats.org/spreadsheetml/2006/main" count="1175" uniqueCount="537">
  <si>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</si>
  <si>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</si>
  <si>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</si>
  <si>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</si>
  <si>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</si>
  <si>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</si>
  <si>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</si>
  <si>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</si>
  <si>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</si>
  <si>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</si>
  <si>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</si>
  <si>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</si>
  <si>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</si>
  <si>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</si>
  <si>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</si>
  <si>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</si>
  <si>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</si>
  <si>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</si>
  <si>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</si>
  <si>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</si>
  <si>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</si>
  <si>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</si>
  <si>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</si>
  <si>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</si>
  <si>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</si>
  <si>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</si>
  <si>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</si>
  <si>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</si>
  <si>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</si>
  <si>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</si>
  <si>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</si>
  <si>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</si>
  <si>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</si>
  <si>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</si>
  <si>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</si>
  <si>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</si>
  <si>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</si>
  <si>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</si>
  <si>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</si>
  <si>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</si>
  <si>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</si>
  <si>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</si>
  <si>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</si>
  <si>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</si>
  <si>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</si>
  <si>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</si>
  <si>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</si>
  <si>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</si>
  <si>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</si>
  <si>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</si>
  <si>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</si>
  <si>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</si>
  <si>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</si>
  <si>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</si>
  <si>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</si>
  <si>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</si>
  <si>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</si>
  <si>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</si>
  <si>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</si>
  <si>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</si>
  <si>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</si>
  <si>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</si>
  <si>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</si>
  <si>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</si>
  <si>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</si>
  <si>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</si>
  <si>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</si>
  <si>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</si>
  <si>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</si>
  <si>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</si>
  <si>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</si>
  <si>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</si>
  <si>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</si>
  <si>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</si>
  <si>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</si>
  <si>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</si>
  <si>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</si>
  <si>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</si>
  <si>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</si>
  <si>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</si>
  <si>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</si>
  <si>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</si>
  <si>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</si>
  <si>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</si>
  <si>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</si>
  <si>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</si>
  <si>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</si>
  <si>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</si>
  <si>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</si>
  <si>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</si>
  <si>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</si>
  <si>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</si>
  <si>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</si>
  <si>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</si>
  <si>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</si>
  <si>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</si>
  <si>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</si>
  <si>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</si>
  <si>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</si>
  <si>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</si>
  <si>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</si>
  <si>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</si>
  <si>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</si>
  <si>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</si>
  <si>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</si>
  <si>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</si>
  <si>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</si>
  <si>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</si>
  <si>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</si>
  <si>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</si>
  <si>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</si>
  <si>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</si>
  <si>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</si>
  <si>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</si>
  <si>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</si>
  <si>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</si>
  <si>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</si>
  <si>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</si>
  <si>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</si>
  <si>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</si>
  <si>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</si>
  <si>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</si>
  <si>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</si>
  <si>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</si>
  <si>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</si>
  <si>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</si>
  <si>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</si>
  <si>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</si>
  <si>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</si>
  <si>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FONDO DI CASSA ALLA FINE DEL TRIMESTRE</t>
  </si>
  <si>
    <t>Codice SIOPE</t>
  </si>
  <si>
    <t xml:space="preserve">Descrizione </t>
  </si>
  <si>
    <t>TOTALE PAGAMENTI</t>
  </si>
  <si>
    <t>TOTALE RISORSE DISPONIBILI</t>
  </si>
  <si>
    <t>RICORSO ANTICIPAZIONI DELL'ISTITUTOTESORIERE</t>
  </si>
  <si>
    <t>Totale titolo 2 - Trasferimenti correnti</t>
  </si>
  <si>
    <t>Totale titolo 1 - Entrate correnti di natura tributaria, contributiva e perequativa</t>
  </si>
  <si>
    <t>U.0.00.00.99.999</t>
  </si>
  <si>
    <t xml:space="preserve">FONDO DI CASSA ALL'INIZIO DELL'ANNO </t>
  </si>
  <si>
    <t>E.1.01.01.51.000</t>
  </si>
  <si>
    <t>Addizionale comunale IRPEF</t>
  </si>
  <si>
    <t>E.1.01.01.16.000</t>
  </si>
  <si>
    <t>E.1.01.01.06.000</t>
  </si>
  <si>
    <t>Dati SIOPE N-2</t>
  </si>
  <si>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</si>
  <si>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</si>
  <si>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</si>
  <si>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</si>
  <si>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</si>
  <si>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</si>
  <si>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</si>
  <si>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</si>
  <si>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</si>
  <si>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</si>
  <si>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Imposta municipale propria</t>
  </si>
  <si>
    <t xml:space="preserve">TOTALE RISCOSSIONI (al netto anticipazione del tesoriere) </t>
  </si>
  <si>
    <r>
      <t xml:space="preserve">Previsioni di cassa </t>
    </r>
    <r>
      <rPr>
        <b/>
        <i/>
        <vertAlign val="superscript"/>
        <sz val="11"/>
        <rFont val="Calibri"/>
        <family val="2"/>
      </rPr>
      <t>(1)</t>
    </r>
  </si>
  <si>
    <r>
      <t xml:space="preserve">di cui  con vincolo di cassa </t>
    </r>
    <r>
      <rPr>
        <i/>
        <sz val="11"/>
        <color rgb="FF000000"/>
        <rFont val="Calibri"/>
        <family val="2"/>
      </rPr>
      <t>(solo per gli enti locali)</t>
    </r>
  </si>
  <si>
    <r>
      <t xml:space="preserve">Tributi destinati al finanziamento della sanità </t>
    </r>
    <r>
      <rPr>
        <i/>
        <sz val="11"/>
        <rFont val="Calibri"/>
        <family val="2"/>
      </rPr>
      <t>(solo per le regioni)</t>
    </r>
  </si>
  <si>
    <r>
      <t xml:space="preserve">Tributi devoluti e regolati alle autonomie speciali </t>
    </r>
    <r>
      <rPr>
        <i/>
        <sz val="11"/>
        <rFont val="Calibri"/>
        <family val="2"/>
      </rPr>
      <t>(solo per le regioni)</t>
    </r>
  </si>
  <si>
    <r>
      <t>di cui riscossioni con vincolo di cassa</t>
    </r>
    <r>
      <rPr>
        <b/>
        <i/>
        <sz val="11"/>
        <color rgb="FF000000"/>
        <rFont val="Calibri"/>
        <family val="2"/>
      </rPr>
      <t xml:space="preserve"> (solo per gli enti locali)</t>
    </r>
  </si>
  <si>
    <r>
      <t xml:space="preserve">di cui  con vincolo di cassa </t>
    </r>
    <r>
      <rPr>
        <b/>
        <i/>
        <sz val="11"/>
        <color rgb="FF000000"/>
        <rFont val="Calibri"/>
        <family val="2"/>
      </rPr>
      <t>(solo per gli enti locali)</t>
    </r>
  </si>
  <si>
    <r>
      <t xml:space="preserve">di cui pagamenti  con vincolo di cassa </t>
    </r>
    <r>
      <rPr>
        <b/>
        <i/>
        <sz val="11"/>
        <color rgb="FF000000"/>
        <rFont val="Calibri"/>
        <family val="2"/>
      </rPr>
      <t>(solo per gli enti locali)</t>
    </r>
  </si>
  <si>
    <r>
      <t xml:space="preserve">di cui con vincolo di cassa </t>
    </r>
    <r>
      <rPr>
        <b/>
        <i/>
        <sz val="11"/>
        <color rgb="FF000000"/>
        <rFont val="Calibri"/>
        <family val="2"/>
      </rPr>
      <t>(solo per gli enti locali)</t>
    </r>
  </si>
  <si>
    <r>
      <t>Il Piano annuale dei flussi di cassa è adottato</t>
    </r>
    <r>
      <rPr>
        <sz val="10"/>
        <color rgb="FFFF0000"/>
        <rFont val="Calibri"/>
        <family val="2"/>
      </rPr>
      <t xml:space="preserve"> </t>
    </r>
    <r>
      <rPr>
        <sz val="10"/>
        <color rgb="FF000000"/>
        <rFont val="Calibri"/>
        <family val="2"/>
      </rPr>
      <t>anche dagli enti che non hanno ancora approvato il bilancio di previsione</t>
    </r>
    <r>
      <rPr>
        <sz val="10"/>
        <rFont val="Calibri"/>
        <family val="2"/>
      </rPr>
      <t>, in quanto l'assenza delle previsioni del bilancio di cassa rende</t>
    </r>
    <r>
      <rPr>
        <sz val="10"/>
        <color rgb="FF0070C0"/>
        <rFont val="Calibri"/>
        <family val="2"/>
      </rPr>
      <t xml:space="preserve"> </t>
    </r>
    <r>
      <rPr>
        <sz val="10"/>
        <rFont val="Calibri"/>
        <family val="2"/>
      </rPr>
      <t xml:space="preserve">ancora più </t>
    </r>
    <r>
      <rPr>
        <sz val="10"/>
        <color rgb="FF000000"/>
        <rFont val="Calibri"/>
        <family val="2"/>
      </rPr>
      <t>necessarie le previsioni del piano annuale dei flussi di cassa.</t>
    </r>
  </si>
  <si>
    <r>
      <t>A seguito dell'adozione (</t>
    </r>
    <r>
      <rPr>
        <vertAlign val="superscript"/>
        <sz val="10"/>
        <rFont val="Calibri"/>
        <family val="2"/>
      </rPr>
      <t>(3</t>
    </r>
    <r>
      <rPr>
        <sz val="10"/>
        <rFont val="Calibri"/>
        <family val="2"/>
      </rPr>
      <t>), il Piano annuale dei flussi di cassa è trasmesso all'organo di revisione per la verifica prevista dall'art. 6, comma 2, del DL 155 del 2024.</t>
    </r>
  </si>
  <si>
    <r>
      <t xml:space="preserve">La classificazione delle entrate e delle spese del Piano dei flussi di cassa prevista nel modello, definita sulla base dei primi livelli della codifica SIOPE, </t>
    </r>
    <r>
      <rPr>
        <u/>
        <sz val="10"/>
        <color rgb="FF000000"/>
        <rFont val="Calibri"/>
        <family val="2"/>
      </rPr>
      <t xml:space="preserve">può </t>
    </r>
    <r>
      <rPr>
        <sz val="10"/>
        <color rgb="FF000000"/>
        <rFont val="Calibri"/>
        <family val="2"/>
      </rPr>
      <t>essere ulteriormente  articolata,  seguendo la codifica SIOPE.</t>
    </r>
  </si>
  <si>
    <t>(3)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</si>
  <si>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U.5.01.00.00.000</t>
  </si>
  <si>
    <t>Capitolo / Articolo</t>
  </si>
  <si>
    <t>Piano dei Conti Finanziario (Livello IV)</t>
  </si>
  <si>
    <t>Piano dei Conti Finanziario (Livello V)</t>
  </si>
  <si>
    <t>Tipo di Calcolo</t>
  </si>
  <si>
    <t>E.2.01.00.00.000</t>
  </si>
  <si>
    <r>
      <t xml:space="preserve">di cui pagamenti con vincolo di cassa </t>
    </r>
    <r>
      <rPr>
        <b/>
        <i/>
        <sz val="11"/>
        <color rgb="FF000000"/>
        <rFont val="Calibri"/>
        <family val="2"/>
      </rPr>
      <t>(solo per gli enti locali)</t>
    </r>
  </si>
  <si>
    <t>Chiusura Anticipazioni ricevute da istituto tesoriere/cassiere</t>
  </si>
  <si>
    <t>U.5.00.00.00.000</t>
  </si>
  <si>
    <t>Primo trimestre 2026
 (dati cumulati dal 1/1 al 31/3)</t>
  </si>
  <si>
    <t>Dati a tutto il secondo trimestre 2026
 (dati cumulati dal 1/1 al 30/6)</t>
  </si>
  <si>
    <t>Dati a tutto il terzo trimestre 2026
 dati cumulati dal 1/1 al 30/9)</t>
  </si>
  <si>
    <t>Dati a tutto il quarto trimestre 2026
 (dati cumulati dal 1/1 al 31/12)</t>
  </si>
  <si>
    <t>Incassi effettivi (1)</t>
  </si>
  <si>
    <t>Pagamenti effettivi (1)</t>
  </si>
  <si>
    <t>Tassa smaltimento rifiuti solidi urbani</t>
  </si>
  <si>
    <t>E.1.01.01.61.000</t>
  </si>
  <si>
    <t>Tributo comunale sui rifiuti e sui servizi</t>
  </si>
  <si>
    <t>E.1.01.01.76.000</t>
  </si>
  <si>
    <t>Tributo per i servizi indivisibili (TASI)</t>
  </si>
  <si>
    <t>E.1.01.01.98.000</t>
  </si>
  <si>
    <t>Altre imposte sostitutive n.a.c.</t>
  </si>
  <si>
    <t/>
  </si>
  <si>
    <t>Altro...</t>
  </si>
  <si>
    <t>1.0101 - 56/56/99 - ADDIZIONALE COMUNALE</t>
  </si>
  <si>
    <t>E.1.01.01.16.000 - Addizionale comunale IRPEF</t>
  </si>
  <si>
    <t xml:space="preserve"> - </t>
  </si>
  <si>
    <t>Dodicesimi</t>
  </si>
  <si>
    <t>1.0101 - 62/62/99 - IMU</t>
  </si>
  <si>
    <t>E.1.01.01.06.000 - Imposta municipale propria</t>
  </si>
  <si>
    <t>E.1.01.01.06.001 - Imposta municipale propria riscossa a seguito dell'attività ordinaria di gestione</t>
  </si>
  <si>
    <t>1.0101 - 63/63/99 - RECUPERO EVASIONE IMU</t>
  </si>
  <si>
    <t>E.1.01.01.06.002 - Imposte municipale propria riscosse a seguito di attività di verifica e controllo</t>
  </si>
  <si>
    <t>1.0101 - 90/90/99 - TASSA SMALTIMENTO RIFIUTI SOLIDI URBANI SPECIALI</t>
  </si>
  <si>
    <t>E.1.01.01.51.000 - Tassa smaltimento rifiuti solidi urbani</t>
  </si>
  <si>
    <t>1.0101 - 110/110/99 - SANZIONI IN MATERIA TRIBUTARIA</t>
  </si>
  <si>
    <t>E.1.01.01.98.000 - Altre imposte sostitutive n.a.c.</t>
  </si>
  <si>
    <t>1.0101 - 111/111/99 - RECUPERO EVASIONE TARI</t>
  </si>
  <si>
    <t>E.1.01.01.61.000 - Tributo comunale sui rifiuti e sui servizi</t>
  </si>
  <si>
    <t>E.1.01.01.61.002 - Tributo comunale sui rifiuti e sui servizi riscosso a seguito di attività di verifica e controllo</t>
  </si>
  <si>
    <t>2.0101 - 106/106/1 - FONDO SPECIALE EQUITA' LIVELLO DEI SERVIZI</t>
  </si>
  <si>
    <t>E.2.01.01.01.000 - Trasferimenti correnti da Amministrazioni Centrali</t>
  </si>
  <si>
    <t>2.0101 - 128/128/99 - ALTRI TRASFERIMENTI STATALI</t>
  </si>
  <si>
    <t>2.0101 - 130/130/99 - CONTRIBUTI DELLO STATO PER FINALITA' DIVERSE</t>
  </si>
  <si>
    <t>2.0101 - 133/133/1 - CONTRIBUTO ISTAT PER CENSIMENTO PERMANENTE DELLA POPOLAZIONE 2021</t>
  </si>
  <si>
    <t>2.0101 - 133/133/99 - RIMBORSO SPESE PER CONSULTAZIONI ELETTORALI</t>
  </si>
  <si>
    <t>E.2.01.01.01.001 - Trasferimenti correnti da Ministeri</t>
  </si>
  <si>
    <t>2.0101 - 140/140/99 - CONTRIBUTO REGIONE PER ASSISTENZA SCOLASTICA E SERVIZIO MENSA</t>
  </si>
  <si>
    <t>E.2.01.01.02.000 - Trasferimenti correnti da Amministrazioni Locali</t>
  </si>
  <si>
    <t>E.2.01.01.02.001 - Trasferimenti correnti da Regioni e province autonome</t>
  </si>
  <si>
    <t>2.0101 - 150/150/99 - CONTRIBUTO DELLO STATO PER INTEGRAZIONE INDENNITA' AL SINDACO</t>
  </si>
  <si>
    <t>2.0101 - 160/162/1 - CONTRIBUTO PER ACQUISTO LIBRI BIBLIOTECA</t>
  </si>
  <si>
    <t>2.0101 - 173/173/99 - CONTRIBUTO PROVINCIALE PER ASSISTENZA SCOLASTICA</t>
  </si>
  <si>
    <t>E.2.01.01.02.002 - Trasferimenti correnti da Province</t>
  </si>
  <si>
    <t>2.0101 - 215/215/1 - PROVENTI DEI SERVIZI COMUNALI CONVENZIONATI (UFFICIO TECNICO)</t>
  </si>
  <si>
    <t>E.2.01.01.02.003 - Trasferimenti correnti da Comuni</t>
  </si>
  <si>
    <t>2.0103 - 169/169/99 - TRASFERIMENTI PER RIMBORSO MUTUI SERVIZIO IDRICO INTEGRATO</t>
  </si>
  <si>
    <t>E.2.01.03.02.000 - Altri trasferimenti correnti da imprese</t>
  </si>
  <si>
    <t>E.2.01.03.02.002 - Altri trasferimenti correnti da altre imprese partecipate</t>
  </si>
  <si>
    <t>2.0104 - 168/168/99 - CONTRIBUTI PER MANIFESTAZIONI</t>
  </si>
  <si>
    <t>E.2.01.04.01.000 - Trasferimenti correnti da Istituzioni Sociali Private</t>
  </si>
  <si>
    <t>E.2.01.04.01.001 - Trasferimenti correnti da Istituzioni Sociali Private</t>
  </si>
  <si>
    <t>3.0100 - 101/101/99 - CANONE PATRIMONIALE DI CONCESSIONE, AUTORIZZAZIONE O ESPOSIZIONE PUBBLICITARIA</t>
  </si>
  <si>
    <t>E.3.01.03.01.000 - Canoni e concessioni e diritti reali di godimento</t>
  </si>
  <si>
    <t>E.3.01.03.01.002 - Canone occupazione spazi e aree pubbliche</t>
  </si>
  <si>
    <t>3.0100 - 103/103/99 - PROVENTI DA PARCHIMETRI</t>
  </si>
  <si>
    <t>E.3.01.02.01.000 - Entrate dalla vendita di servizi</t>
  </si>
  <si>
    <t>E.3.01.02.01.020 - Proventi da parcheggi custoditi e parchimetri </t>
  </si>
  <si>
    <t>3.0100 - 170/170/99 - DIRITTI DI SEGRETERIA</t>
  </si>
  <si>
    <t>E.3.01.02.01.032 - Proventi da diritti di segreteria e rogito</t>
  </si>
  <si>
    <t>3.0100 - 175/175/99 - DIRITTI DI SEGRETERIA A VANTAGGIO ENTI LOCALI</t>
  </si>
  <si>
    <t>3.0100 - 190/190/99 - DIRITTI PER RILASCIO CARTE IDENTITA'</t>
  </si>
  <si>
    <t>3.0100 - 205/205/99 - DIRITTI DI RIMBORSO SPESE DI NOTIFICA</t>
  </si>
  <si>
    <t>E.3.01.02.01.999 - Proventi da servizi n.a.c.</t>
  </si>
  <si>
    <t>3.0100 - 221/221/99 - PROVENTI DALLA MENSA SCOLASTICA</t>
  </si>
  <si>
    <t>E.3.01.02.01.008 - Proventi da mense</t>
  </si>
  <si>
    <t>3.0100 - 222/222/99 - PROVENTI DAI TRASPORTI SCOLASTICI</t>
  </si>
  <si>
    <t>E.3.01.02.01.016 - Proventi da trasporto scolastico</t>
  </si>
  <si>
    <t>3.0100 - 224/224/99 - PROVENTI GESTIONE IMPIANTI SEGGIOVIARI</t>
  </si>
  <si>
    <t>E.3.01.03.01.003 - Proventi da concessioni su beni</t>
  </si>
  <si>
    <t>3.0100 - 226/226/99 - PROVENTI DA SERVIZIO PROMOZIONE TURISTICA SU DISPLAY</t>
  </si>
  <si>
    <t>E.3.01.03.02.000 - Fitti, noleggi e locazioni</t>
  </si>
  <si>
    <t>E.3.01.03.02.003 - Noleggi e locazioni di beni mobili</t>
  </si>
  <si>
    <t>3.0100 - 260/260/99 - FITTI REALI DI FABBRICATI</t>
  </si>
  <si>
    <t>3.0100 - 270/270/99 - FITTI REALI DIVERSI</t>
  </si>
  <si>
    <t>E.3.01.03.02.001 - Fitti di terreni e diritti di sfruttamento di giacimenti e risorse naturali</t>
  </si>
  <si>
    <t>3.0100 - 280/280/99 - PROVENTI DI TAGLI LOTTI BOSCHIVI</t>
  </si>
  <si>
    <t>E.3.01.01.01.000 - Vendita di beni</t>
  </si>
  <si>
    <t>E.3.01.01.01.003 - Proventi dalla vendita di flora e fauna</t>
  </si>
  <si>
    <t>3.0100 - 290/290/99 - PROVENTI E RENDITE PATRIMONIALI DIVERSE (Tassa pascolo)</t>
  </si>
  <si>
    <t>3.0100 - 300/300/99 - SOVRACCANONI SULLE CONCESSIONI DI GRANDI DERIVAZIONI D'ACQ</t>
  </si>
  <si>
    <t>3.0100 - 322/322/99 - CONCORSO DEL CONSORZIO BIM PER FINANZ.SPESE CORRENTI</t>
  </si>
  <si>
    <t>E.3.01.01.01.004 - Proventi da energia, acqua, gas e riscaldamento</t>
  </si>
  <si>
    <t>3.0100 - 341/341/99 - PROVENTI SERVIZI CIMITERIALI (CONCESSIONE E RINNOVO VECCHI LOCULI )</t>
  </si>
  <si>
    <t>3.0200 - 210/210/99 - SANZIONI AMMINISTRATIVE PER VIOLAZIONE REGOL.ECC.</t>
  </si>
  <si>
    <t>E.3.02.01.01.000 - Proventi da multe, ammende, sanzioni e oblazioni a carico delle amministrazioni pubbliche</t>
  </si>
  <si>
    <t>3.0300 - 310/310/99 - INTERESSI ATTIVI SU GIACENZE DI CASSA</t>
  </si>
  <si>
    <t>E.3.03.03.03.000 - Interessi attivi da conti della tesoreria dello Stato o di altre Amministrazioni pubbliche</t>
  </si>
  <si>
    <t>E.3.03.03.03.001 - Interessi attivi da conti della tesoreria dello Stato o di altre Amministrazioni pubbliche</t>
  </si>
  <si>
    <t>3.0500 - 294/294/99 - RIMBORSO SPESE PERSONALE IN CONVENZIONE</t>
  </si>
  <si>
    <t>E.3.05.02.01.000 - Rimborsi ricevuti per spese di personale (comando, distacco, fuori ruolo, convenzioni, ecc…)</t>
  </si>
  <si>
    <t>E.3.05.02.01.001 - Rimborsi ricevuti per spese di personale (comando, distacco, fuori ruolo, convenzioni, ecc…)</t>
  </si>
  <si>
    <t>3.0500 - 325/325/99 - IVA DA SPLIT PAYMENT - SERVIZI COMMERCIALI</t>
  </si>
  <si>
    <t>E.3.05.99.99.000 - Altre entrate correnti n.a.c.</t>
  </si>
  <si>
    <t>E.3.05.99.99.999 - Altre entrate correnti n.a.c.</t>
  </si>
  <si>
    <t>3.0500 - 329/329/99 - RIMBORSI PER MANUTENZIONE E GESTIONE BENI IMMOBILI</t>
  </si>
  <si>
    <t>E.3.05.02.03.000 - Entrate da rimborsi, recuperi e restituzioni di somme non dovute o incassate in eccesso</t>
  </si>
  <si>
    <t>3.0500 - 330/330/99 - INTROITI E RIMBORSI DIVERSI</t>
  </si>
  <si>
    <t>9.0100 - 420/420/99 - RITENUTE PREVIDENZIALI E ASSISTENZIALI AL PERSONALE (CPDEL - INADEL)</t>
  </si>
  <si>
    <t>E.9.01.02.02.000 - Ritenute previdenziali e assistenziali su redditi da lavoro dipendente per conto terzi</t>
  </si>
  <si>
    <t>Tredicesimi</t>
  </si>
  <si>
    <t>9.0100 - 430/430/99 - RITENUTE ERARIALI (IRPEF E ADDIZIONALE)</t>
  </si>
  <si>
    <t>E.9.01.02.01.000 - Ritenute erariali su redditi da lavoro dipendente per conto terzi</t>
  </si>
  <si>
    <t>9.0100 - 440/440/99 - ALTRE RITENUTE AL PERSONALE</t>
  </si>
  <si>
    <t>E.9.01.02.99.000 - Altre ritenute al personale dipendente per conto di terzi</t>
  </si>
  <si>
    <t>9.0100 - 460/460/5 - ENTRATE PER PARTITE DI GIRO</t>
  </si>
  <si>
    <t>E.9.01.99.99.000 - Altre entrate per partite di giro diverse</t>
  </si>
  <si>
    <t>E.9.01.99.99.999 - Altre entrate per partite di giro diverse</t>
  </si>
  <si>
    <t>9.0100 - 470/470/99 - RIMBORSO ANTICIPAZIONI DI FONDI PER SERVIZIO ECONOMATO</t>
  </si>
  <si>
    <t>E.9.01.99.03.000 - Rimborso di fondi economali e carte aziendali</t>
  </si>
  <si>
    <t>9.0200 - 435/435/99 - IVA DA SPLIT PAYMENT</t>
  </si>
  <si>
    <t>E.9.02.05.01.000 - Riscossione di imposte di natura corrente per conto di terzi</t>
  </si>
  <si>
    <t>E.9.02.05.01.001 - Riscossione di imposte di natura corrente per conto di terzi</t>
  </si>
  <si>
    <t>9.0200 - 450/450/99 - DEPOSITI CAUZIONALI</t>
  </si>
  <si>
    <t>E.9.02.04.01.000 - Costituzione di depositi cauzionali o contrattuali di terzi</t>
  </si>
  <si>
    <t>9.0200 - 460/460/4 - ENTRATE PER CONTO TERZI</t>
  </si>
  <si>
    <t>E.9.02.99.99.000 - Altre entrate per conto terzi</t>
  </si>
  <si>
    <t>E.9.02.99.99.999 - Altre entrate per conto terzi</t>
  </si>
  <si>
    <t>9.0200 - 480/480/99 - COSTITUZIONE DI DEPOSITI PER SPESE CONTRATTUALI</t>
  </si>
  <si>
    <t>01.01.1 - 10/5/99 - SPESE PER CONSULTAZIONI ELETTORALI</t>
  </si>
  <si>
    <t>U.1.01.01.01.000 - Retribuzioni in denaro</t>
  </si>
  <si>
    <t>U.1.01.01.01.003 - Straordinario per il personale a tempo indeterminato</t>
  </si>
  <si>
    <t>01.01.1 - 10/6/99 - ONERI PREVIDENZIALI E ASSISTENZIALI PER STRAORDINARIO ELETTORALE</t>
  </si>
  <si>
    <t>U.1.01.02.01.000 - Contributi sociali effettivi a carico dell'ente</t>
  </si>
  <si>
    <t>U.1.01.02.01.001 - Contributi obbligatori per il personale</t>
  </si>
  <si>
    <t>01.02.1 - 120/40/1 - STIPENDI ED ASSEGNI FISSI AL PERSONALE (SEGRETARIO) E ISTRUTTORE AMMINISTRATIVO</t>
  </si>
  <si>
    <t>U.1.01.01.01.002 - Voci stipendiali corrisposte al personale a tempo indeterminato</t>
  </si>
  <si>
    <t>01.02.1 - 120/50/1 - ONERI PREVIDENZIALI ED ASSISTENZIALI SEGRETARIO E UFFICIO PROTOCOLLO</t>
  </si>
  <si>
    <t>01.02.1 - 120/55/99 - CONTRIBUTI INAIL A CARICO ENTE</t>
  </si>
  <si>
    <t>01.02.1 - 120/58/99 - TRATTAMENTO ECONOMICO ACCESSORIO</t>
  </si>
  <si>
    <t>U.1.01.01.01.004 - Indennità ed altri compensi, esclusi i rimborsi spesa per missione, corrisposti al personale a tempo indeterminato</t>
  </si>
  <si>
    <t>01.02.1 - 120/60/1 - ONERI PREVIDENZIALI E ASSISTENZIALI SU COMPENSI LAVORO STRAORDINARIO</t>
  </si>
  <si>
    <t>01.02.1 - 120/60/99 - COMPENSI PER LAVORO STRAORDINARIO DIPENDENTI</t>
  </si>
  <si>
    <t>01.02.1 - 120/100/99 - QUOTE DIRITTI SEGRETERIA AL SEGRETARIO</t>
  </si>
  <si>
    <t>01.03.1 - 230/40/2 - STIPENDI E ASSEGNI FISSI AL PERSONALE (RAGIONIERE)</t>
  </si>
  <si>
    <t>01.03.1 - 230/40/3 - STIPENDI E ASSEGNI FISSI AL PERSONALE UFFICIO FINANZIARIO</t>
  </si>
  <si>
    <t>01.03.1 - 230/50/2 - ONERI ASSISTENZIALI E PREVIDENZIALI UFFICIO RAGIONERIA</t>
  </si>
  <si>
    <t>01.05.1 - 560/240/99 - STIPENDI ED ALTRI ASSEGNI FISSI AL PERSONALE:UFFICIO TECNICO</t>
  </si>
  <si>
    <t>01.06.1 - 560/250/99 - ONERI PREVIDENZIALI ED ASSISTENZIALI: PERSONALE UFFICIO TECNICO</t>
  </si>
  <si>
    <t>01.07.1 - 670/280/99 - STIPENDI ED ALTRI ASSEGNI AL PERSONALE: ANAGRAFE</t>
  </si>
  <si>
    <t>01.07.1 - 670/290/99 - ONERI PREVIDENZIALI, ASSISTENZIALI, ECC.: ANAGRAFE</t>
  </si>
  <si>
    <t>01.10.1 - 120/651/1 - ONERI PREVIDENZIALI ED ASSISTENZIALI PERSONALE COLLABORATORE TECNICO</t>
  </si>
  <si>
    <t>01.10.1 - 120/651/99 - STIPENDI ED ALTRI ASSEGNI AL PERSONALE COLLABORATORE TECNICO</t>
  </si>
  <si>
    <t>03.01.1 - 1110/360/99 - STIPENDI ED ALTRI ASSEGNI AL PERSONALE: VIGILI</t>
  </si>
  <si>
    <t>03.01.1 - 1110/370/99 - ONERI PREVIDENZIALI ED ASSISTENZIALI: VIGILI</t>
  </si>
  <si>
    <t>04.06.1 - 1440/410/99 - STIPENDI ED ALTRI ASSEGNI AL PERSONALE: CUOCA - BIDELLA</t>
  </si>
  <si>
    <t>04.06.1 - 1440/420/99 - ONERI PREVIDENZIALI ASSISTENZIALI ECC: CUOCA - BIDELLA</t>
  </si>
  <si>
    <t>12.09.1 - 4190/580/99 - STIPENDI ED ALTRI ASSEGNI AL PERSONALE AUTISTA E OPERAIO</t>
  </si>
  <si>
    <t>12.09.1 - 4190/590/99 - ONERI PREVIDENZIALI, ASSISTENZIALI AUTISTA E OPERAIO</t>
  </si>
  <si>
    <t>01.01.1 - 70/11/99 - IRAP SU INDENNITA' DI FUNZIONE</t>
  </si>
  <si>
    <t>U.1.02.01.01.000 - Imposta regionale sulle attività produttive (IRAP)</t>
  </si>
  <si>
    <t>01.02.1 - 180/59/99 - IRAP SU STIPENDI</t>
  </si>
  <si>
    <t>01.03.1 - 290/330/99 - IMPOSTE,TASSE E CONTRIBUTI</t>
  </si>
  <si>
    <t>U.1.02.01.99.000 - Imposte, tasse e proventi assimilati a carico dell'ente n.a.c.</t>
  </si>
  <si>
    <t>U.1.02.01.99.999 - Imposte, tasse e proventi assimilati a carico dell'ente n.a.c.</t>
  </si>
  <si>
    <t>01.11.1 - 840/190/3 - SPESE PER LA GESTIONE DEGLI AUTOMEZZI DEL COMUNE:IMPOSTE E TASSE</t>
  </si>
  <si>
    <t>U.1.02.01.09.000 - Tassa di circolazione dei veicoli a motore (tassa automobilistica)</t>
  </si>
  <si>
    <t>U.1.02.01.09.001 - Tassa di circolazione dei veicoli a motore (tassa automobilistica)</t>
  </si>
  <si>
    <t>01.01.1 - 10/199/1 - SERVIZIO DI TESORERIA: COSTO CONVENZIONE</t>
  </si>
  <si>
    <t>U.1.03.02.13.000 - Servizi ausiliari per il funzionamento dell'ente</t>
  </si>
  <si>
    <t>01.01.1 - 20/151/99 - SPESE PER RICORRENZE E COMMEMORAZIONI</t>
  </si>
  <si>
    <t>U.1.03.01.02.000 - Altri beni di consumo</t>
  </si>
  <si>
    <t>01.01.1 - 30/10/99 - INDENNITA' AL SINDACO, AGLI ASSESSORI E CONSIGLIERI</t>
  </si>
  <si>
    <t>U.1.03.02.01.000 - Organi e incarichi istituzionali dell'amministrazione</t>
  </si>
  <si>
    <t>01.01.1 - 30/155/99 - SPESE PER PUBBLICHE RELAZIONI</t>
  </si>
  <si>
    <t>U.1.03.02.02.000 - Organizzazione eventi, pubblicità e servizi per trasferta</t>
  </si>
  <si>
    <t>U.1.03.02.02.999 - Altre spese per relazioni pubbliche, convegni e mostre, pubblicità n.a.c</t>
  </si>
  <si>
    <t>01.01.1 - 30/200/99 - CONTRIBUTI ASSOCIATIVI ANNUALI</t>
  </si>
  <si>
    <t>U.1.03.02.99.000 - Altri servizi</t>
  </si>
  <si>
    <t>U.1.03.02.99.003 - Quote di associazioni</t>
  </si>
  <si>
    <t>01.02.1 - 130/120/1 - SPESE MANUTENZIONE E FUNZIONAMENTO UFFICI ACQUISTO BENI</t>
  </si>
  <si>
    <t>01.02.1 - 140/111/99 - SPESE PER CORSI DI AGGIORNAMENTO PROF.</t>
  </si>
  <si>
    <t>U.1.03.02.04.000 - Acquisto di servizi per formazione e addestramento del personale dell'ente</t>
  </si>
  <si>
    <t>01.02.1 - 140/120/2 - SPESE MANUTENZIONE E FUNZIONAMENTO UFFICI PRESTAZIONE DI SERVIZI</t>
  </si>
  <si>
    <t>U.1.03.02.09.000 - Manutenzione ordinaria e riparazioni</t>
  </si>
  <si>
    <t>01.02.1 - 140/120/3 - UTILIZZO BENI DI TERZI PER UFFICI</t>
  </si>
  <si>
    <t>U.1.03.02.07.000 - Utilizzo di beni di terzi</t>
  </si>
  <si>
    <t>01.02.1 - 140/120/4 - UTENZE E CANONI PER UFFICI</t>
  </si>
  <si>
    <t>U.1.03.02.05.000 - Utenze e canoni</t>
  </si>
  <si>
    <t>01.02.1 - 140/120/5 - SERVIZI AMMINISTRATIVI PER UFFICI</t>
  </si>
  <si>
    <t>U.1.03.02.16.000 - Servizi amministrativi</t>
  </si>
  <si>
    <t>01.02.1 - 140/120/6 - SPESE POSTALI</t>
  </si>
  <si>
    <t>U.1.03.02.16.002 - Spese postali</t>
  </si>
  <si>
    <t>01.02.1 - 140/120/7 - SERVIZI INFORMATICI PER UFFICI</t>
  </si>
  <si>
    <t>U.1.03.02.19.000 - Servizi informatici e di telecomunicazioni</t>
  </si>
  <si>
    <t>01.03.1 - 140/120/9 - SERVIZI PROFESSIONALI PER UFFICI</t>
  </si>
  <si>
    <t>U.1.03.02.11.000 - Prestazioni professionali e specialistiche</t>
  </si>
  <si>
    <t>01.03.1 - 250/15/99 - INDENNITA' AI COMPONENTI REVISORI CONTO.</t>
  </si>
  <si>
    <t>U.1.03.02.01.008 - Compensi agli organi istituzionali di revisione, di controllo ed altri incarichi istituzionali dell'amministrazione</t>
  </si>
  <si>
    <t>01.04.1 - 360/180/98 - SPESE ED AGGI PER LA RISCOSSIONE DELLE ENTRATE TRIBUTARIE</t>
  </si>
  <si>
    <t>U.1.03.02.03.000 - Aggi di riscossione</t>
  </si>
  <si>
    <t>U.1.03.02.03.999 - Altri aggi di riscossione n.a.c.</t>
  </si>
  <si>
    <t>01.05.1 - 460/348/1 - SPESE MANUTENZIONE BENI IMMOBILI</t>
  </si>
  <si>
    <t>01.05.1 - 460/348/99 - SPESE GESTIONE BENI IMMOBILI</t>
  </si>
  <si>
    <t>U.1.03.01.02.002 - Carburanti, combustibili e lubrificanti</t>
  </si>
  <si>
    <t>01.05.1 - 470/355/99 - UTENZE E CANONI PER IMMOBILI COMUNALI</t>
  </si>
  <si>
    <t>01.06.1 - 570/270/99 - SPESE DI MANUTENZIONE E FUNZIONAMENTO UFF.TECNICO:ACQUISTO MATERIE PRIME</t>
  </si>
  <si>
    <t>01.06.1 - 580/260/99 - PRESTAZIONI PROFESSIONALI PER STUDI, PROGETTAZIONI ECC.</t>
  </si>
  <si>
    <t>U.1.03.02.11.999 - Altre prestazioni professionali e specialistiche n.a.c.</t>
  </si>
  <si>
    <t>01.06.1 - 580/261/99 - GESTIONE SERVIZIO ASSOCIATO COMMISSIONE LOCALE PER IL PAESAGGIO</t>
  </si>
  <si>
    <t>U.1.03.02.02.002 - Indennità di missione e di trasferta</t>
  </si>
  <si>
    <t>01.06.1 - 580/270/1 - SPESE DI MANUTENZIONE E FUNZIONAMENTO UFF. TECNICO: PRESTAZIONE DI SERVIZI</t>
  </si>
  <si>
    <t>U.1.03.02.19.001 - Gestione e manutenzione applicazioni</t>
  </si>
  <si>
    <t>01.07.1 - 680/300/99 - SPESE DI MANUTENZIONE E FUNZIONAMENTO UFFICI ANAGRAFE:ACQUISTO MATERIE PRIME</t>
  </si>
  <si>
    <t>01.07.1 - 690/300/1 - SPESE DI MANUTENZIONE E FUNZIONAMENTO UFFICIOANAGRAFE:PRESTAZIONE DI SERVIZI</t>
  </si>
  <si>
    <t>U.1.03.02.05.003 - Accesso a banche dati e a pubblicazioni on line</t>
  </si>
  <si>
    <t>01.11.1 - 790/190/1 - SPESE PER LA GESTIONE DEGLI AUTOMEZZI DEL COMUNE: FORNITURE</t>
  </si>
  <si>
    <t>01.11.1 - 790/190/4 - ACQUISTO BENI PER MEZZI COMUNALI</t>
  </si>
  <si>
    <t>U.1.03.01.02.999 - Altri beni e materiali di consumo n.a.c.</t>
  </si>
  <si>
    <t>01.11.1 - 800/190/2 - SPESE PER LA GESTIONE DEGLI AUTOMEZZI DEL COMUNE:PRESTAZIONE DI SERVIZI</t>
  </si>
  <si>
    <t>U.1.03.02.09.001 - Manutenzione ordinaria e riparazioni di mezzi di trasporto ad uso civile, di sicurezza e ordine pubblico</t>
  </si>
  <si>
    <t>01.11.1 - 800/195/99 - SPESE PER GARE DI APPALTO E CONTRATTI</t>
  </si>
  <si>
    <t>U.1.03.02.99.999 - Altri servizi diversi n.a.c.</t>
  </si>
  <si>
    <t>01.11.1 - 800/196/99 - SPESE PER CONSULENZE E DIFESE LEGALI</t>
  </si>
  <si>
    <t>U.1.03.02.10.000 - Consulenze</t>
  </si>
  <si>
    <t>U.1.03.02.10.001 - Incarichi libero professionali di studi, ricerca e consulenza</t>
  </si>
  <si>
    <t>03.01.1 - 1120/390/99 - SPESE PER IL VESTIARIO DI SERVIZIO AL PERSONALE: VIGILI</t>
  </si>
  <si>
    <t>U.1.03.01.02.004 - Vestiario</t>
  </si>
  <si>
    <t>04.01.1 - 1450/440/1 - SPESE MANTEN.E FUNZIONAM. SCUOLE MATERNE ACQUISTO DI BENI DI CONSUMO</t>
  </si>
  <si>
    <t>U.1.03.01.02.011 - Generi alimentari</t>
  </si>
  <si>
    <t>04.01.1 - 1450/440/3 - ACQUISTO BENI PER SCUOLA MATERNA</t>
  </si>
  <si>
    <t>04.01.1 - 1460/440/2 - SPESE MANTEN.E FUNZIONAM. SCUOLE MATERNE PRESTAZIONE DI SERVIZI</t>
  </si>
  <si>
    <t>04.01.1 - 1460/440/4 - MANUTENZIONE EDIFICIO SCUOLA MATERNA</t>
  </si>
  <si>
    <t>U.1.03.02.09.008 - Manutenzione ordinaria e riparazioni di beni immobili</t>
  </si>
  <si>
    <t>04.02.1 - 1560/460/2 - SPESE DI MANTENIMENTO E FUNZIONAMENTO SCUOLE ELEMETARI:ACQUISTO DI BENI DI CONSUMO</t>
  </si>
  <si>
    <t>04.02.1 - 1570/460/1 - SPESE DI MANTENIMENTO E FUNZIONAMENTO SCUOLE ELEMETARI:PRESTAZIONE DI SERVIZI</t>
  </si>
  <si>
    <t>04.02.1 - 1570/482/1 - SERVIZI DI ASSISTENZA SCOLASTICA SPECIALISTICA</t>
  </si>
  <si>
    <t>U.1.03.02.18.000 - Servizi sanitari</t>
  </si>
  <si>
    <t>04.02.1 - 1670/480/2 - SPESE MANTENIMENTO E FUNZIONAMENTO SCUOLE MEDIE: ACQUISTO MATERIE PRIME</t>
  </si>
  <si>
    <t>04.02.1 - 1680/480/1 - SPESE MANTENIMENTO E FUNZIONAMENTO SCUOLE MEDIE:PRESTAZIONE DI SERVIZI</t>
  </si>
  <si>
    <t>04.06.1 - 1890/500/2 - SPESE PER LA GESTIONE DEI TRASPORTI SCOLASTICI: ACQUISTO BENI</t>
  </si>
  <si>
    <t>04.06.1 - 1900/500/3 - SPESE PER MANUTENZIONE SCUOLABUS</t>
  </si>
  <si>
    <t>04.06.1 - 1900/500/4 - SPESE PER IL SERVIZIO DI TRASPORTO SCOLASTICO EFFETTUATO DA TERZI</t>
  </si>
  <si>
    <t>U.1.03.02.15.000 - Contratti di servizio pubblico</t>
  </si>
  <si>
    <t>U.1.03.02.15.002 - Contratti di servizio di trasporto scolastico</t>
  </si>
  <si>
    <t>05.02.1 - 2000/535/99 - SPESE PER BIBLIOTECHE</t>
  </si>
  <si>
    <t>U.1.03.01.01.000 - Giornali, riviste e pubblicazioni</t>
  </si>
  <si>
    <t>05.02.1 - 2010/530/99 - SPESE MANTENIMENTO E FUNZIONAMENTO MUSEI ECC.</t>
  </si>
  <si>
    <t>05.02.1 - 2010/531/99 - SPESE PER MANUTENZIONE MONUMENTI</t>
  </si>
  <si>
    <t>U.1.03.02.09.009 - Manutenzione ordinaria e riparazioni di beni immobili di valore culturale, storico ed artistico</t>
  </si>
  <si>
    <t>05.02.1 - 2010/536/99 - SPESE FUNZIONAMENTO BIBLIOTECHE</t>
  </si>
  <si>
    <t>06.01.1 - 2330/730/2 - SPESE MANTENIMENTO E FUNZIONAMENTO IMPIANTI SPORTIVI</t>
  </si>
  <si>
    <t>06.01.1 - 2340/730/1 - SPESE DI GESTIONE  IMPIANTI SPORTIVI: UTENZE E CANONI</t>
  </si>
  <si>
    <t>U.1.03.02.05.999 - Utenze e canoni per altri servizi n.a.c.</t>
  </si>
  <si>
    <t>06.01.1 - 2340/730/3 - SPESE IMPIANTI DI RISALITA - INCARICHI</t>
  </si>
  <si>
    <t>07.01.1 - 2660/870/1 - MANIFESTAZIONI DI PROMOZIONE TURISTICA:ACQUISTO BENI</t>
  </si>
  <si>
    <t>07.01.1 - 2670/870/2 - MANIFESTAZIONI DI PROMOZIONE TURISTICA:PRESTAZIONE DI SERVIZI</t>
  </si>
  <si>
    <t>U.1.03.02.02.005 - Organizzazione e partecipazione a manifestazioni e convegni</t>
  </si>
  <si>
    <t>07.01.1 - 2670/871/99 - SPESE PER COMMISSIONE DI VIGILANZA</t>
  </si>
  <si>
    <t>U.1.03.02.10.002 - Esperti per commissioni, comitati e consigli</t>
  </si>
  <si>
    <t>08.01.1 - 3110/550/99 - SPESE PER LA FORMAZIONE E ADEGUAMENTO STRUMENTI URBANISTICI</t>
  </si>
  <si>
    <t>08.02.1 - 3110/549/1 - MANUTENZIONE ALLOGGI EDILIZIA RESIDENZIALI</t>
  </si>
  <si>
    <t>08.02.1 - 3220/549/99 - MANUTENZIONE ORDINARIA E SPESE GESTIONE CASE DEL COMUNE DESTINATE EDILIZIA RESIDENZIALE</t>
  </si>
  <si>
    <t>09.02.1 - 3660/320/99 - SPESE MANUT.E GESTIONE PATRIMONIO DISPONIBILE</t>
  </si>
  <si>
    <t>U.1.03.02.09.012 - Manutenzione ordinaria e riparazioni di terreni e beni materiali non prodotti</t>
  </si>
  <si>
    <t>09.02.1 - 3660/570/99 - SPESE MANTENIMENTO CANI E GATTI RANDAGI</t>
  </si>
  <si>
    <t>U.1.03.02.15.011 - Contratti di servizio per la lotta al randagismo</t>
  </si>
  <si>
    <t>09.03.1 - 3540/690/2 - SPESE DI GESTIONE DIRETTA SERV.SMALTIMENTO RIFIUTI: ACQUISTO BENI</t>
  </si>
  <si>
    <t>09.03.1 - 3550/680/99 - CANONE APPALTO SERVIZIO SMALTIMENTO RIFIUTI</t>
  </si>
  <si>
    <t>U.1.03.02.15.004 - Contratti di servizio per la raccolta rifiuti</t>
  </si>
  <si>
    <t>09.03.1 - 3550/690/1 - SPESE DI GESTIONE DIRETTA SERV.SMALTIMENTO RIFIUTI:PRESTAZIONE DI SERVIZI</t>
  </si>
  <si>
    <t>10.05.1 - 2770/780/2 - MANUTENZIONE ORDINARIA STRADE COMUNALI: ACQUISTO BENI</t>
  </si>
  <si>
    <t>10.05.1 - 2770/800/99 - SPESE PER LA TOPONOMASTICA</t>
  </si>
  <si>
    <t>10.05.1 - 2780/780/1 - MANUTENZIONE ORDINARIA STRADE COMUNALI: PRESTAZIONE SERVIZI - SGOMBERO NEVE -</t>
  </si>
  <si>
    <t>10.05.1 - 2780/780/3 - MANUTENZIONE ORDINARIA STRADE COMUNALI: PRESTAZIONE DI SERVIZI</t>
  </si>
  <si>
    <t>10.05.1 - 2880/830/1 - SPESE DI GESTIONE E MANUTENZIONE DEGLI IMPIANTI: ACQUISTO BENI</t>
  </si>
  <si>
    <t>U.1.03.02.09.004 - Manutenzione ordinaria e riparazioni di impianti e macchinari</t>
  </si>
  <si>
    <t>10.05.1 - 2890/830/2 - SPESE DI GESTIONE E MANUTENZIONE DEGLI IMPIANTI:PRESTAZIONE DI SERVIZI</t>
  </si>
  <si>
    <t>12.09.1 - 4200/610/2 - ACQUISTO DI BENI PER I CIMITERI</t>
  </si>
  <si>
    <t>12.09.1 - 4210/610/1 - SPESE PER UTENZE CIMITERI</t>
  </si>
  <si>
    <t>U.1.03.02.05.004 - Energia elettrica</t>
  </si>
  <si>
    <t>12.09.1 - 4210/610/99 - SPESE DI MANUTENZIONE ORDINARIA CIMITERI</t>
  </si>
  <si>
    <t>14.02.1 - 4320/867/99 - SPESE MANUTENZ. E FUNZIONAM.SERV.AFFFISSIONI E PUBBLICITA'</t>
  </si>
  <si>
    <t>14.04.1 - 5640/852/99 - MANUTENZIONE RIPETITORE TV</t>
  </si>
  <si>
    <t>01.01.1 - 50/110/1 - TRASFERIMENTI CORRENTI AD ALTRE AMMINISTRAZIONI</t>
  </si>
  <si>
    <t>U.1.04.01.02.000 - Trasferimenti correnti a Amministrazioni Locali</t>
  </si>
  <si>
    <t>01.03.1 - 270/335/99 - CONTRIBUTI A ENTI E ASSOCIAZIONI DIVERSE</t>
  </si>
  <si>
    <t>U.1.04.04.01.000 - Trasferimenti correnti a Istituzioni Sociali Private</t>
  </si>
  <si>
    <t>U.1.04.04.01.001 - Trasferimenti correnti a Istituzioni Sociali Private</t>
  </si>
  <si>
    <t>01.03.1 - 270/950/1 - TRASFERIMENTO FONDI SPENDING REVIEW</t>
  </si>
  <si>
    <t>U.1.04.01.01.000 - Trasferimenti correnti a Amministrazioni Centrali</t>
  </si>
  <si>
    <t>U.1.04.01.01.020 - Trasferimenti correnti al Ministero dell'economia in attuazione di norme in materia di contenimento di spesa</t>
  </si>
  <si>
    <t>01.03.1 - 270/950/2 - RESTITUZIONE FONDI COVID NON UTILIZZATI</t>
  </si>
  <si>
    <t>01.03.1 - 270/950/99 - RESTITUZIONE DI ENTRATE E PROVENTI DIVERSI</t>
  </si>
  <si>
    <t>U.1.04.02.05.000 - Altri trasferimenti a famiglie</t>
  </si>
  <si>
    <t>01.06.1 - 600/275/99 - SPESE PER SPORTELLO UNICO DELLE ATTIVITA' PRODUTTIVE</t>
  </si>
  <si>
    <t>U.1.04.01.02.006 - Trasferimenti correnti a Comunità Montane</t>
  </si>
  <si>
    <t>01.07.1 - 710/140/99 - SPESE PER LA COMMISSIONE ELETTORALE MANDAMENTALE</t>
  </si>
  <si>
    <t>U.1.04.01.02.003 - Trasferimenti correnti a Comuni</t>
  </si>
  <si>
    <t>01.07.1 - 710/141/99 - TRASFERIMENTO DIRITTI CARTA IDENTITA' ELETTRONICA</t>
  </si>
  <si>
    <t>U.1.04.01.01.001 - Trasferimenti correnti a Ministeri</t>
  </si>
  <si>
    <t>02.02.1 - 1040/402/99 - TRASFERIMENTO STRAORDINARIO PER CASERMA CARABINIERI</t>
  </si>
  <si>
    <t>04.02.1 - 1700/484/99 - TRASFERIMENTI CORRENTI A ISTITUTO COMPRENSIVO</t>
  </si>
  <si>
    <t>U.1.04.01.01.002 - Trasferimenti correnti a Ministero dell'Istruzione - Istituzioni scolastiche</t>
  </si>
  <si>
    <t>07.01.1 - 2690/870/3 - MANIFESTAZIONI DI PROMOZIONE TURISTICA:CONTRIBUTI VARI</t>
  </si>
  <si>
    <t>09.03.1 - 3570/696/99 - QUOTE TARSU COMUNE DI BROSSASCO</t>
  </si>
  <si>
    <t>09.03.1 - 3570/697/99 - QUOTA CONSORTILE PER SERVIZIO RIFIUTI SOLIDI URBANI</t>
  </si>
  <si>
    <t>U.1.04.01.02.018 - Trasferimenti correnti a Consorzi di enti locali</t>
  </si>
  <si>
    <t>11.01.1 - 3350/552/99 - CONTRIBUTO STRAORDINARIO A.I.B.</t>
  </si>
  <si>
    <t>12.01.1 - 3790/710/99 - CONCORSO NELLE SPESE MANTEIM.INFANTI ILLEGITTIMI</t>
  </si>
  <si>
    <t>12.05.1 - 4120/715/2 - SPESE PER SERVIZI SOCIO-ASSISTENZIALI</t>
  </si>
  <si>
    <t>U.1.04.03.99.000 - Trasferimenti correnti a altre imprese</t>
  </si>
  <si>
    <t>U.1.04.03.99.999 - Trasferimenti correnti a altre imprese</t>
  </si>
  <si>
    <t>12.05.1 - 4120/715/99 - QUOTE PER IL SERVIZIO SOCIO-ASSISTENZIALE</t>
  </si>
  <si>
    <t>12.09.1 - 4210/611/99 - CONVENZIONE PER LA GESTIONE DEL SERVIZIO OBITORIO</t>
  </si>
  <si>
    <t>01.05.1 - 500/977/99 - INTERESSI PASSIVI MUTUI IN AMMORTAMENTO</t>
  </si>
  <si>
    <t>U.1.07.05.04.000 - Interessi passivi su finanziamenti a medio lungo termine a Imprese</t>
  </si>
  <si>
    <t>Semestrale</t>
  </si>
  <si>
    <t>06.01.1 - 2370/735/99 - INTERESSI PASSIVI PER MUTUI IN AMMORTAMENTO</t>
  </si>
  <si>
    <t>09.04.1 - 3470/640/99 - INTERESSI PASSIVI PER MUTUI IN AMMORTAMENTO - RETE IDRICA</t>
  </si>
  <si>
    <t>09.04.1 - 3470/647/99 - INTERESSI PASSIVI PER MUTUI IN AMMORTAMENTO - RETE FOGNARIA</t>
  </si>
  <si>
    <t>10.05.1 - 2810/840/99 - INTERESSI PASSIVI PER MUTUI IN AMMORTAMENTO - VIABILITA'</t>
  </si>
  <si>
    <t>12.09.1 - 4240/620/1 - INTERESSI PASSIVI PER MUTUI CON ALTRI ISTITUTI DI CREDITO - CIMITERI</t>
  </si>
  <si>
    <t>U.1.07.05.04.999 - Interessi passivi a altre imprese su finanziamenti a medio lungo termine</t>
  </si>
  <si>
    <t>12.09.1 - 4240/620/99 - INTERESSI PASSIVI PER MUTUI IN AMMORTAMENTO</t>
  </si>
  <si>
    <t>01.01.1 - 50/105/99 - RIMBORSO SPESE PER PERSONALE IN CONVENZIONE</t>
  </si>
  <si>
    <t>U.1.09.01.01.000 - Rimborsi per spese di personale (comando, distacco, fuori ruolo, convenzioni, ecc…)</t>
  </si>
  <si>
    <t>U.1.09.01.01.001 - Rimborsi per spese di personale (comando, distacco, fuori ruolo, convenzioni, ecc…)</t>
  </si>
  <si>
    <t>01.04.1 - 400/942/99 - SGRAVI E RESTITUZIONE TRIBUTI</t>
  </si>
  <si>
    <t>U.1.09.02.01.000 - Rimborsi di imposte e tasse di natura corrente</t>
  </si>
  <si>
    <t>U.1.09.02.01.001 - Rimborsi di imposte e tasse di natura corrente</t>
  </si>
  <si>
    <t>01.01.1 - 30/130/1 - ONERI PER LE ASSICURAZIONI: ORGANI ISTITUZIONALI</t>
  </si>
  <si>
    <t>U.1.10.04.01.000 - Premi di assicurazione contro i danni</t>
  </si>
  <si>
    <t>U.1.10.04.01.003 - Premi di assicurazione per responsabilità civile verso terzi</t>
  </si>
  <si>
    <t>01.04.1 - 400/930/99 - IVA A DEBITO DEL COMUNE DA VERSARE ALL'ERARIO</t>
  </si>
  <si>
    <t>U.1.10.03.01.000 - Versamenti IVA a debito per le gestioni commerciali</t>
  </si>
  <si>
    <t>U.1.10.03.01.001 - Versamenti IVA a debito per le gestioni commerciali</t>
  </si>
  <si>
    <t>01.05.1 - 490/272/99 - SPESE PER SANZIONI, RISARCIMENTI E INDENNIZZI</t>
  </si>
  <si>
    <t>U.1.10.05.01.000 - Spese dovute a sanzioni</t>
  </si>
  <si>
    <t>01.11.1 - 800/130/2 - ONERI PER LE ASSICURAZIONI: MACCHINE</t>
  </si>
  <si>
    <t>04.06.1 - 1900/130/3 - ONERI PER LE ASSICURAZIONI:TRASPORTI SCOLASTICI</t>
  </si>
  <si>
    <t>06.01.1 - 2340/730/4 - IMPIANTI SPORTIVI - ASSICURAZIONI</t>
  </si>
  <si>
    <t>U.1.10.04.99.000 - Altri premi di assicurazione n.a.c.</t>
  </si>
  <si>
    <t>U.1.10.04.99.999 - Altri premi di assicurazione n.a.c.</t>
  </si>
  <si>
    <t>50.02.4 - 11050/1101/1 - QUOTE DI CAPITALE PER AMMORTAMENTO MUTUI CONTRATTI CON LA CASSA DEPOSITI E PRESTITI</t>
  </si>
  <si>
    <t>U.4.03.01.04.000 - Rimborso Mutui e altri finanziamenti a medio lungo termine a Imprese</t>
  </si>
  <si>
    <t>50.02.4 - 11050/1101/2 - QUOTE DI CAPITALE PER AMMORTAMENTO MUTUI CONTRATTI CON ISTITUTO DI CREDITO SPORTIVO</t>
  </si>
  <si>
    <t>50.02.4 - 11050/1101/3 - QUOTE DI CAPITALE PER AMMORTAMENTO MUTUI CONTRATTI CON ISTITUTI DI CREDITO PRIVATI</t>
  </si>
  <si>
    <t>U.4.03.01.04.999 - Rimborso Mutui e altri finanziamenti a medio lungo termine ad altre imprese</t>
  </si>
  <si>
    <t>99.01.7 - 13530/1110/99 - VERSAMENTO RITENUTE PREVIDENZIALI ED ASSISTENZIALI</t>
  </si>
  <si>
    <t>U.7.01.02.02.000 - Versamenti di ritenute previdenziali e assistenziali su Redditi da lavoro dipendente riscosse per conto terzi</t>
  </si>
  <si>
    <t>99.01.7 - 13540/1120/99 - VERSAMENTO RITENUTE ERARIALI</t>
  </si>
  <si>
    <t>U.7.01.02.01.000 - Versamenti di ritenute erariali su Redditi da lavoro dipendente riscosse per conto terzi</t>
  </si>
  <si>
    <t>99.01.7 - 13550/1135/99 - VERSAMENTO ALTRE RITENUTE A CARICO DEL PERSONALE</t>
  </si>
  <si>
    <t>U.7.01.02.99.000 - Altri versamenti di ritenute al personale dipendente per conto di terzi</t>
  </si>
  <si>
    <t>99.01.7 - 13570/1150/3 - USCITE PER PARTITE DI GIRO</t>
  </si>
  <si>
    <t>U.7.01.99.99.000 - Altre uscite per partite di giro n.a.c.</t>
  </si>
  <si>
    <t>U.7.01.99.99.999 - Altre uscite per partite di giro n.a.c.</t>
  </si>
  <si>
    <t>99.01.7 - 13580/1160/99 - ANTICIPAZIONI DI FONDI PER SERVIZIO ECONOMATO</t>
  </si>
  <si>
    <t>U.7.01.99.03.000 - Costituzione fondi economali e carte aziendali</t>
  </si>
  <si>
    <t>99.01.7 - 13540/1122/99 - IVA DA SPLIT PAYMENT</t>
  </si>
  <si>
    <t>U.7.02.05.01.000 - Versamenti di imposte e tasse di natura corrente riscosse per conto di terzi</t>
  </si>
  <si>
    <t>U.7.02.05.01.001 - Versamenti di imposte e tasse di natura corrente riscosse per conto di terzi</t>
  </si>
  <si>
    <t>99.01.7 - 13560/1140/99 - RESTITUZIONE DEPOSITI CAUZIONALI</t>
  </si>
  <si>
    <t>U.7.02.04.02.000 - Restituzione di depositi cauzionali o contrattuali di terzi</t>
  </si>
  <si>
    <t>99.01.7 - 13570/1150/5 - USCITE PER CONTO TERZI</t>
  </si>
  <si>
    <t>U.7.02.99.99.000 - Altre uscite per conto terzi n.a.c.</t>
  </si>
  <si>
    <t>U.7.02.99.99.999 - Altre uscite per conto terzi n.a.c.</t>
  </si>
  <si>
    <t>99.01.7 - 13590/1170/99 - RESTITUZIONE DI DEPOSITI CONTRATTUALI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</si>
</sst>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43" formatCode="_-* #,##0.00_-;\-* #,##0.00_-;_-* &quot;-&quot;??_-;_-@_-"/>
    <numFmt numFmtId="164" formatCode="_-* #,##0\ _€_-;\-* #,##0\ _€_-;_-* &quot;-&quot;\ _€_-;_-@_-"/>
    <numFmt numFmtId="165" formatCode="#,##0_ ;[Red]\-#,##0\ "/>
  </numFmts>
  <fonts count="30" x14ac:knownFonts="1">
    <font>
      <sz val="10"/>
      <color rgb="FF000000"/>
      <name val="Calibri"/>
      <family val="2"/>
      <scheme val="minor"/>
    </font>
    <font>
      <sz val="10"/>
      <name val="Arial"/>
      <family val="2"/>
    </font>
    <font>
      <sz val="11"/>
      <color theme="1"/>
      <name val="Calibri"/>
      <family val="2"/>
      <scheme val="minor"/>
    </font>
    <font>
      <sz val="10"/>
      <color theme="1"/>
      <name val="Arial"/>
      <family val="2"/>
    </font>
    <font>
      <sz val="10"/>
      <name val="Calibri"/>
      <family val="2"/>
    </font>
    <font>
      <sz val="10"/>
      <color rgb="FF000000"/>
      <name val="Calibri"/>
      <family val="2"/>
    </font>
    <font>
      <sz val="11"/>
      <color rgb="FF000000"/>
      <name val="Calibri"/>
      <family val="2"/>
    </font>
    <font>
      <vertAlign val="superscript"/>
      <sz val="11"/>
      <color rgb="FF000000"/>
      <name val="Calibri"/>
      <family val="2"/>
    </font>
    <font>
      <i/>
      <sz val="10"/>
      <name val="Calibri"/>
      <family val="2"/>
    </font>
    <font>
      <i/>
      <sz val="10"/>
      <color rgb="FF000000"/>
      <name val="Calibri"/>
      <family val="2"/>
    </font>
    <font>
      <b/>
      <sz val="11"/>
      <color rgb="FF000000"/>
      <name val="Calibri"/>
      <family val="2"/>
    </font>
    <font>
      <sz val="11"/>
      <name val="Calibri"/>
      <family val="2"/>
    </font>
    <font>
      <b/>
      <i/>
      <sz val="11"/>
      <name val="Calibri"/>
      <family val="2"/>
    </font>
    <font>
      <b/>
      <i/>
      <vertAlign val="superscript"/>
      <sz val="11"/>
      <name val="Calibri"/>
      <family val="2"/>
    </font>
    <font>
      <b/>
      <i/>
      <sz val="11"/>
      <color theme="1"/>
      <name val="Calibri"/>
      <family val="2"/>
    </font>
    <font>
      <i/>
      <sz val="11"/>
      <color rgb="FF000000"/>
      <name val="Calibri"/>
      <family val="2"/>
    </font>
    <font>
      <sz val="11"/>
      <color theme="1"/>
      <name val="Calibri"/>
      <family val="2"/>
    </font>
    <font>
      <i/>
      <sz val="11"/>
      <name val="Calibri"/>
      <family val="2"/>
    </font>
    <font>
      <b/>
      <sz val="11"/>
      <name val="Calibri"/>
      <family val="2"/>
    </font>
    <font>
      <b/>
      <sz val="11"/>
      <color theme="1"/>
      <name val="Calibri"/>
      <family val="2"/>
    </font>
    <font>
      <i/>
      <sz val="11"/>
      <color theme="1"/>
      <name val="Calibri"/>
      <family val="2"/>
    </font>
    <font>
      <b/>
      <i/>
      <sz val="11"/>
      <color rgb="FF000000"/>
      <name val="Calibri"/>
      <family val="2"/>
    </font>
    <font>
      <b/>
      <sz val="16"/>
      <color rgb="FF000000"/>
      <name val="Calibri"/>
      <family val="2"/>
    </font>
    <font>
      <sz val="10"/>
      <color rgb="FFFF0000"/>
      <name val="Calibri"/>
      <family val="2"/>
    </font>
    <font>
      <sz val="10"/>
      <color rgb="FF0070C0"/>
      <name val="Calibri"/>
      <family val="2"/>
    </font>
    <font>
      <vertAlign val="superscript"/>
      <sz val="10"/>
      <name val="Calibri"/>
      <family val="2"/>
    </font>
    <font>
      <u/>
      <sz val="10"/>
      <color rgb="FF000000"/>
      <name val="Calibri"/>
      <family val="2"/>
    </font>
    <font>
      <u/>
      <sz val="11"/>
      <color theme="1"/>
      <name val="Calibri"/>
      <family val="2"/>
    </font>
    <font>
      <u/>
      <sz val="11"/>
      <color rgb="FF000000"/>
      <name val="Calibri"/>
      <family val="2"/>
    </font>
    <font>
      <sz val="10"/>
      <color rgb="FF000000"/>
      <name val="Calibri"/>
      <family val="2"/>
      <scheme val="minor"/>
    </font>
  </fonts>
  <fills count="3">
    <fill>
      <patternFill patternType="none"/>
    </fill>
    <fill>
      <patternFill patternType="gray125"/>
    </fill>
    <fill>
      <patternFill patternType="solid">
        <fgColor theme="0" tint="-0.24991607409894101"/>
        <bgColor indexed="64"/>
      </patternFill>
    </fill>
  </fills>
  <borders count="94">
    <border>
      <left/>
      <right/>
      <top/>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right/>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top/>
      <bottom/>
      <diagonal/>
    </border>
    <border>
      <left style="double">
        <color auto="1"/>
      </left>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style="double">
        <color auto="1"/>
      </left>
      <right style="thin">
        <color auto="1"/>
      </right>
      <top style="double">
        <color auto="1"/>
      </top>
      <bottom/>
      <diagonal/>
    </border>
    <border>
      <left style="thin">
        <color auto="1"/>
      </left>
      <right/>
      <top/>
      <bottom/>
      <diagonal/>
    </border>
    <border>
      <left style="double">
        <color auto="1"/>
      </left>
      <right style="thin">
        <color auto="1"/>
      </right>
      <top/>
      <bottom/>
      <diagonal/>
    </border>
    <border>
      <left style="thin">
        <color auto="1"/>
      </left>
      <right style="double">
        <color auto="1"/>
      </right>
      <top/>
      <bottom/>
      <diagonal/>
    </border>
    <border>
      <left style="double">
        <color auto="1"/>
      </left>
      <right style="double">
        <color auto="1"/>
      </right>
      <top style="double">
        <color auto="1"/>
      </top>
      <bottom style="double">
        <color auto="1"/>
      </bottom>
      <diagonal/>
    </border>
    <border>
      <left style="double">
        <color auto="1"/>
      </left>
      <right/>
      <top style="double">
        <color rgb="FF000000"/>
      </top>
      <bottom style="double">
        <color rgb="FF000000"/>
      </bottom>
      <diagonal/>
    </border>
    <border>
      <left/>
      <right style="double">
        <color auto="1"/>
      </right>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top style="thin">
        <color auto="1"/>
      </top>
      <bottom style="thin">
        <color auto="1"/>
      </bottom>
      <diagonal/>
    </border>
    <border>
      <left style="double">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double">
        <color auto="1"/>
      </right>
      <top style="thin">
        <color auto="1"/>
      </top>
      <bottom/>
      <diagonal/>
    </border>
    <border>
      <left style="double">
        <color auto="1"/>
      </left>
      <right style="thin">
        <color auto="1"/>
      </right>
      <top style="double">
        <color rgb="FF000000"/>
      </top>
      <bottom style="double">
        <color rgb="FF000000"/>
      </bottom>
      <diagonal/>
    </border>
    <border>
      <left style="thin">
        <color auto="1"/>
      </left>
      <right style="thin">
        <color auto="1"/>
      </right>
      <top style="double">
        <color rgb="FF000000"/>
      </top>
      <bottom style="double">
        <color rgb="FF000000"/>
      </bottom>
      <diagonal/>
    </border>
    <border>
      <left style="thin">
        <color auto="1"/>
      </left>
      <right style="thin">
        <color auto="1"/>
      </right>
      <top style="double">
        <color rgb="FF000000"/>
      </top>
      <bottom/>
      <diagonal/>
    </border>
    <border>
      <left style="thin">
        <color auto="1"/>
      </left>
      <right style="double">
        <color auto="1"/>
      </right>
      <top style="double">
        <color rgb="FF000000"/>
      </top>
      <bottom/>
      <diagonal/>
    </border>
    <border>
      <left style="double">
        <color auto="1"/>
      </left>
      <right style="thin">
        <color auto="1"/>
      </right>
      <top style="double">
        <color rgb="FF000000"/>
      </top>
      <bottom style="double">
        <color auto="1"/>
      </bottom>
      <diagonal/>
    </border>
    <border>
      <left style="thin">
        <color auto="1"/>
      </left>
      <right style="thin">
        <color auto="1"/>
      </right>
      <top style="double">
        <color rgb="FF000000"/>
      </top>
      <bottom style="double">
        <color auto="1"/>
      </bottom>
      <diagonal/>
    </border>
    <border>
      <left style="thin">
        <color auto="1"/>
      </left>
      <right style="double">
        <color auto="1"/>
      </right>
      <top style="double">
        <color rgb="FF000000"/>
      </top>
      <bottom style="double">
        <color auto="1"/>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auto="1"/>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auto="1"/>
      </right>
      <top style="thin">
        <color rgb="FF000000"/>
      </top>
      <bottom style="thin">
        <color rgb="FF000000"/>
      </bottom>
      <diagonal/>
    </border>
    <border>
      <left style="double">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double">
        <color auto="1"/>
      </right>
      <top style="thin">
        <color auto="1"/>
      </top>
      <bottom style="thin">
        <color auto="1"/>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auto="1"/>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auto="1"/>
      </right>
      <top/>
      <bottom style="double">
        <color rgb="FF000000"/>
      </bottom>
      <diagonal/>
    </border>
    <border>
      <left style="double">
        <color rgb="FF000000"/>
      </left>
      <right style="thin">
        <color rgb="FF000000"/>
      </right>
      <top style="double">
        <color auto="1"/>
      </top>
      <bottom/>
      <diagonal/>
    </border>
    <border>
      <left style="thin">
        <color rgb="FF000000"/>
      </left>
      <right style="thin">
        <color rgb="FF000000"/>
      </right>
      <top style="double">
        <color auto="1"/>
      </top>
      <bottom/>
      <diagonal/>
    </border>
    <border>
      <left style="thin">
        <color rgb="FF000000"/>
      </left>
      <right style="double">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style="double">
        <color auto="1"/>
      </top>
      <bottom/>
      <diagonal/>
    </border>
    <border>
      <left style="thin">
        <color auto="1"/>
      </left>
      <right style="thin">
        <color auto="1"/>
      </right>
      <top/>
      <bottom/>
      <diagonal/>
    </border>
    <border>
      <left style="double">
        <color auto="1"/>
      </left>
      <right style="thin">
        <color auto="1"/>
      </right>
      <top style="thin">
        <color auto="1"/>
      </top>
      <bottom style="double">
        <color rgb="FF000000"/>
      </bottom>
      <diagonal/>
    </border>
    <border>
      <left style="thin">
        <color auto="1"/>
      </left>
      <right style="thin">
        <color auto="1"/>
      </right>
      <top style="thin">
        <color auto="1"/>
      </top>
      <bottom style="double">
        <color rgb="FF000000"/>
      </bottom>
      <diagonal/>
    </border>
    <border>
      <left style="thin">
        <color auto="1"/>
      </left>
      <right style="double">
        <color auto="1"/>
      </right>
      <top style="thin">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auto="1"/>
      </left>
      <right style="double">
        <color auto="1"/>
      </right>
      <top style="double">
        <color auto="1"/>
      </top>
      <bottom/>
      <diagonal/>
    </border>
    <border>
      <left/>
      <right style="double">
        <color auto="1"/>
      </right>
      <top/>
      <bottom style="double">
        <color auto="1"/>
      </bottom>
      <diagonal/>
    </border>
    <border>
      <left style="double">
        <color auto="1"/>
      </left>
      <right/>
      <top style="double">
        <color auto="1"/>
      </top>
      <bottom/>
      <diagonal/>
    </border>
    <border>
      <left/>
      <right style="thin">
        <color auto="1"/>
      </right>
      <top/>
      <bottom/>
      <diagonal/>
    </border>
    <border>
      <left/>
      <right style="double">
        <color auto="1"/>
      </right>
      <top style="double">
        <color auto="1"/>
      </top>
      <bottom style="double">
        <color auto="1"/>
      </bottom>
      <diagonal/>
    </border>
    <border>
      <left style="thin">
        <color auto="1"/>
      </left>
      <right/>
      <top/>
      <bottom style="thin">
        <color auto="1"/>
      </bottom>
      <diagonal/>
    </border>
    <border>
      <left/>
      <right style="thin">
        <color rgb="FF000000"/>
      </right>
      <top/>
      <bottom style="thin">
        <color auto="1"/>
      </bottom>
      <diagonal/>
    </border>
    <border>
      <left style="thin">
        <color rgb="FF000000"/>
      </left>
      <right/>
      <top/>
      <bottom style="thin">
        <color auto="1"/>
      </bottom>
      <diagonal/>
    </border>
    <border>
      <left/>
      <right style="double">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dotted">
        <color auto="1"/>
      </top>
      <bottom style="thin">
        <color auto="1"/>
      </bottom>
      <diagonal/>
    </border>
    <border>
      <left style="thin">
        <color auto="1"/>
      </left>
      <right style="double">
        <color auto="1"/>
      </right>
      <top style="dotted">
        <color auto="1"/>
      </top>
      <bottom style="thin">
        <color auto="1"/>
      </bottom>
      <diagonal/>
    </border>
    <border>
      <left style="double">
        <color auto="1"/>
      </left>
      <right style="thin">
        <color auto="1"/>
      </right>
      <top style="dotted">
        <color auto="1"/>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double">
        <color auto="1"/>
      </right>
      <top style="thin">
        <color auto="1"/>
      </top>
      <bottom style="dotted">
        <color auto="1"/>
      </bottom>
      <diagonal/>
    </border>
    <border>
      <left style="double">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style="thin">
        <color auto="1"/>
      </right>
      <top style="dotted">
        <color auto="1"/>
      </top>
      <bottom style="dotted">
        <color auto="1"/>
      </bottom>
      <diagonal/>
    </border>
    <border>
      <left style="thin">
        <color auto="1"/>
      </left>
      <right/>
      <top style="double">
        <color auto="1"/>
      </top>
      <bottom style="thin">
        <color auto="1"/>
      </bottom>
      <diagonal/>
    </border>
  </borders>
  <cellStyleXfs count="13">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2" fillId="0" borderId="0"/>
    <xf numFmtId="43" fontId="29" fillId="0" borderId="0" applyFont="0" applyFill="0" applyBorder="0" applyAlignment="0" applyProtection="0"/>
    <xf numFmtId="0" fontId="2" fillId="0" borderId="0"/>
    <xf numFmtId="0" fontId="3" fillId="0" borderId="0"/>
    <xf numFmtId="0" fontId="2" fillId="0" borderId="0"/>
    <xf numFmtId="0" fontId="2" fillId="0" borderId="0"/>
    <xf numFmtId="0" fontId="29" fillId="0" borderId="0"/>
  </cellStyleXfs>
  <cellXfs count="276">
    <xf numFmtId="0" fontId="0" fillId="0" borderId="0" xfId="0"/>
    <xf numFmtId="0" fontId="9" fillId="0" borderId="0" xfId="12" quotePrefix="1" applyFont="1" applyAlignment="1">
      <alignment horizontal="left" vertical="top" wrapText="1"/>
    </xf>
    <xf numFmtId="0" fontId="9" fillId="0" borderId="64" xfId="12" quotePrefix="1" applyFont="1" applyBorder="1" applyAlignment="1">
      <alignment horizontal="left" vertical="top" wrapText="1"/>
    </xf>
    <xf numFmtId="0" fontId="10" fillId="0" borderId="75" xfId="12" applyFont="1" applyBorder="1" applyAlignment="1">
      <alignment horizontal="right" vertical="center" wrapText="1"/>
    </xf>
    <xf numFmtId="0" fontId="10" fillId="0" borderId="11" xfId="12" applyFont="1" applyBorder="1" applyAlignment="1">
      <alignment horizontal="right" vertical="center" wrapText="1"/>
    </xf>
    <xf numFmtId="0" fontId="12" fillId="0" borderId="79" xfId="12" applyFont="1" applyBorder="1" applyAlignment="1">
      <alignment horizontal="center" vertical="center" wrapText="1"/>
    </xf>
    <xf numFmtId="0" fontId="12" fillId="0" borderId="78" xfId="12" applyFont="1" applyBorder="1" applyAlignment="1">
      <alignment horizontal="center" vertical="center" wrapText="1"/>
    </xf>
    <xf numFmtId="0" fontId="12" fillId="0" borderId="77" xfId="12" applyFont="1" applyBorder="1" applyAlignment="1">
      <alignment horizontal="center" vertical="center" wrapText="1"/>
    </xf>
    <xf numFmtId="0" fontId="12" fillId="0" borderId="76" xfId="12" applyFont="1" applyBorder="1" applyAlignment="1">
      <alignment horizontal="center" vertical="center" wrapText="1"/>
    </xf>
    <xf numFmtId="0" fontId="22" fillId="0" borderId="0" xfId="12" applyFont="1" applyAlignment="1">
      <alignment horizontal="center" vertical="center" wrapText="1"/>
    </xf>
    <xf numFmtId="0" fontId="4" fillId="0" borderId="0" xfId="12" applyFont="1" applyAlignment="1">
      <alignment horizontal="left" vertical="center" wrapText="1"/>
    </xf>
    <xf numFmtId="0" fontId="10" fillId="0" borderId="75" xfId="12" applyFont="1" applyBorder="1" applyAlignment="1">
      <alignment horizontal="center" vertical="center"/>
    </xf>
    <xf numFmtId="0" fontId="10" fillId="0" borderId="12" xfId="12" applyFont="1" applyBorder="1" applyAlignment="1">
      <alignment horizontal="center" vertical="center"/>
    </xf>
    <xf numFmtId="0" fontId="10" fillId="0" borderId="11" xfId="12" applyFont="1" applyBorder="1" applyAlignment="1">
      <alignment horizontal="center" vertical="center"/>
    </xf>
    <xf numFmtId="0" fontId="8" fillId="0" borderId="0" xfId="12" quotePrefix="1" applyFont="1" applyAlignment="1">
      <alignment horizontal="left" vertical="top" wrapText="1"/>
    </xf>
    <xf numFmtId="0" fontId="10" fillId="2" borderId="1" xfId="12" applyFont="1" applyFill="1" applyBorder="1" applyAlignment="1">
      <alignment vertical="center" wrapText="1"/>
    </xf>
    <xf numFmtId="4" fontId="18" fillId="2" borderId="1" xfId="12" applyNumberFormat="1" applyFont="1" applyFill="1" applyBorder="1"/>
    <xf numFmtId="4" fontId="18" fillId="2" borderId="2" xfId="12" applyNumberFormat="1" applyFont="1" applyFill="1" applyBorder="1"/>
    <xf numFmtId="4" fontId="14" fillId="2" borderId="1" xfId="12" applyNumberFormat="1" applyFont="1" applyFill="1" applyBorder="1" applyAlignment="1">
      <alignment horizontal="center" vertical="center" wrapText="1"/>
    </xf>
    <xf numFmtId="4" fontId="14" fillId="2" borderId="2" xfId="12" applyNumberFormat="1" applyFont="1" applyFill="1" applyBorder="1" applyAlignment="1">
      <alignment horizontal="center" vertical="center" wrapText="1"/>
    </xf>
    <xf numFmtId="0" fontId="6" fillId="0" borderId="0" xfId="12" applyFont="1" applyAlignment="1">
      <alignment horizontal="left" vertical="center"/>
    </xf>
    <xf numFmtId="0" fontId="6" fillId="0" borderId="0" xfId="12" applyFont="1"/>
    <xf numFmtId="0" fontId="6" fillId="0" borderId="3" xfId="12" applyFont="1" applyBorder="1" applyAlignment="1">
      <alignment horizontal="left" vertical="center"/>
    </xf>
    <xf numFmtId="0" fontId="11" fillId="0" borderId="3" xfId="12" applyFont="1" applyBorder="1" applyAlignment="1">
      <alignment wrapText="1"/>
    </xf>
    <xf numFmtId="0" fontId="6" fillId="0" borderId="0" xfId="12" applyFont="1" applyAlignment="1">
      <alignment horizontal="left"/>
    </xf>
    <xf numFmtId="0" fontId="12" fillId="0" borderId="1" xfId="12" applyFont="1" applyBorder="1" applyAlignment="1">
      <alignment horizontal="center" vertical="center" wrapText="1"/>
    </xf>
    <xf numFmtId="0" fontId="12" fillId="0" borderId="4" xfId="12" applyFont="1" applyBorder="1" applyAlignment="1">
      <alignment horizontal="center" vertical="center" wrapText="1"/>
    </xf>
    <xf numFmtId="0" fontId="12" fillId="0" borderId="5" xfId="12" applyFont="1" applyBorder="1" applyAlignment="1">
      <alignment horizontal="center" vertical="center" wrapText="1"/>
    </xf>
    <xf numFmtId="0" fontId="12" fillId="0" borderId="6" xfId="12" applyFont="1" applyBorder="1" applyAlignment="1">
      <alignment horizontal="center" vertical="center" wrapText="1"/>
    </xf>
    <xf numFmtId="0" fontId="12" fillId="0" borderId="7" xfId="12" applyFont="1" applyBorder="1" applyAlignment="1">
      <alignment horizontal="center" vertical="center" wrapText="1"/>
    </xf>
    <xf numFmtId="0" fontId="12" fillId="0" borderId="8" xfId="12" applyFont="1" applyBorder="1" applyAlignment="1">
      <alignment horizontal="center" vertical="center" wrapText="1"/>
    </xf>
    <xf numFmtId="0" fontId="6" fillId="0" borderId="9" xfId="12" applyFont="1" applyBorder="1" applyAlignment="1">
      <alignment horizontal="left" vertical="center"/>
    </xf>
    <xf numFmtId="0" fontId="10" fillId="0" borderId="10" xfId="12" applyFont="1" applyBorder="1" applyAlignment="1">
      <alignment horizontal="left" vertical="center"/>
    </xf>
    <xf numFmtId="165" fontId="14" fillId="0" borderId="0" xfId="12" applyNumberFormat="1" applyFont="1" applyAlignment="1">
      <alignment horizontal="center" vertical="center" wrapText="1"/>
    </xf>
    <xf numFmtId="0" fontId="6" fillId="0" borderId="0" xfId="12" applyFont="1" applyAlignment="1">
      <alignment horizontal="center" vertical="center"/>
    </xf>
    <xf numFmtId="0" fontId="10" fillId="0" borderId="11" xfId="12" applyFont="1" applyBorder="1" applyAlignment="1">
      <alignment vertical="center" wrapText="1"/>
    </xf>
    <xf numFmtId="0" fontId="14" fillId="0" borderId="0" xfId="12" applyFont="1" applyAlignment="1">
      <alignment horizontal="center" vertical="center" wrapText="1"/>
    </xf>
    <xf numFmtId="0" fontId="6" fillId="0" borderId="0" xfId="12" applyFont="1" applyAlignment="1">
      <alignment vertical="center"/>
    </xf>
    <xf numFmtId="0" fontId="10" fillId="0" borderId="12" xfId="12" applyFont="1" applyBorder="1" applyAlignment="1">
      <alignment horizontal="left" vertical="center"/>
    </xf>
    <xf numFmtId="0" fontId="14" fillId="0" borderId="12" xfId="12" applyFont="1" applyBorder="1" applyAlignment="1">
      <alignment horizontal="center" vertical="center" wrapText="1"/>
    </xf>
    <xf numFmtId="0" fontId="14" fillId="0" borderId="3" xfId="12" applyFont="1" applyBorder="1" applyAlignment="1">
      <alignment horizontal="center" vertical="center" wrapText="1"/>
    </xf>
    <xf numFmtId="0" fontId="11" fillId="0" borderId="13" xfId="8" applyFont="1" applyBorder="1" applyAlignment="1">
      <alignment horizontal="left" vertical="center"/>
    </xf>
    <xf numFmtId="0" fontId="11" fillId="0" borderId="14" xfId="8" applyFont="1" applyBorder="1" applyAlignment="1">
      <alignment horizontal="left" vertical="center"/>
    </xf>
    <xf numFmtId="0" fontId="11" fillId="0" borderId="15" xfId="8" applyFont="1" applyBorder="1" applyAlignment="1">
      <alignment horizontal="left" vertical="center"/>
    </xf>
    <xf numFmtId="0" fontId="11" fillId="0" borderId="16" xfId="8" applyFont="1" applyBorder="1" applyAlignment="1">
      <alignment horizontal="left" vertical="center"/>
    </xf>
    <xf numFmtId="0" fontId="18" fillId="0" borderId="15" xfId="8" applyFont="1" applyBorder="1" applyAlignment="1">
      <alignment horizontal="left" vertical="center"/>
    </xf>
    <xf numFmtId="0" fontId="18" fillId="0" borderId="14" xfId="8" applyFont="1" applyBorder="1" applyAlignment="1">
      <alignment horizontal="left" vertical="center" wrapText="1"/>
    </xf>
    <xf numFmtId="0" fontId="10" fillId="0" borderId="0" xfId="12" applyFont="1"/>
    <xf numFmtId="0" fontId="18" fillId="0" borderId="14" xfId="8" applyFont="1" applyBorder="1" applyAlignment="1">
      <alignment horizontal="left" vertical="center"/>
    </xf>
    <xf numFmtId="0" fontId="11" fillId="0" borderId="14" xfId="8" applyFont="1" applyBorder="1" applyAlignment="1">
      <alignment horizontal="left" vertical="center" wrapText="1"/>
    </xf>
    <xf numFmtId="0" fontId="18" fillId="0" borderId="17" xfId="8" applyFont="1" applyBorder="1" applyAlignment="1">
      <alignment horizontal="left" vertical="center"/>
    </xf>
    <xf numFmtId="0" fontId="6" fillId="0" borderId="18" xfId="12" applyFont="1" applyBorder="1" applyAlignment="1">
      <alignment horizontal="left" vertical="center" wrapText="1"/>
    </xf>
    <xf numFmtId="0" fontId="11" fillId="0" borderId="0" xfId="12" applyFont="1"/>
    <xf numFmtId="0" fontId="10" fillId="0" borderId="0" xfId="12" applyFont="1" applyAlignment="1">
      <alignment horizontal="left" vertical="center" wrapText="1"/>
    </xf>
    <xf numFmtId="0" fontId="18" fillId="0" borderId="14" xfId="8" applyFont="1" applyBorder="1" applyAlignment="1">
      <alignment horizontal="left" vertical="top" wrapText="1"/>
    </xf>
    <xf numFmtId="0" fontId="11" fillId="0" borderId="17" xfId="8" applyFont="1" applyBorder="1" applyAlignment="1">
      <alignment horizontal="left" vertical="center"/>
    </xf>
    <xf numFmtId="0" fontId="6" fillId="0" borderId="0" xfId="12" applyFont="1" applyAlignment="1">
      <alignment horizontal="left" vertical="center" wrapText="1"/>
    </xf>
    <xf numFmtId="4" fontId="15" fillId="0" borderId="0" xfId="12" applyNumberFormat="1" applyFont="1" applyAlignment="1">
      <alignment horizontal="right"/>
    </xf>
    <xf numFmtId="4" fontId="15" fillId="0" borderId="19" xfId="12" applyNumberFormat="1" applyFont="1" applyBorder="1" applyAlignment="1">
      <alignment horizontal="right"/>
    </xf>
    <xf numFmtId="0" fontId="6" fillId="0" borderId="20" xfId="12" applyFont="1" applyBorder="1" applyAlignment="1">
      <alignment horizontal="left" vertical="center"/>
    </xf>
    <xf numFmtId="0" fontId="10" fillId="0" borderId="17" xfId="12" applyFont="1" applyBorder="1" applyAlignment="1">
      <alignment horizontal="right" vertical="center"/>
    </xf>
    <xf numFmtId="0" fontId="6" fillId="0" borderId="21" xfId="12" applyFont="1" applyBorder="1" applyAlignment="1">
      <alignment horizontal="left" vertical="center"/>
    </xf>
    <xf numFmtId="3" fontId="14" fillId="0" borderId="1" xfId="12" applyNumberFormat="1" applyFont="1" applyBorder="1" applyAlignment="1" applyProtection="1">
      <alignment horizontal="right" vertical="center" wrapText="1"/>
      <protection locked="0"/>
    </xf>
    <xf numFmtId="3" fontId="14" fillId="0" borderId="4" xfId="12" applyNumberFormat="1" applyFont="1" applyBorder="1" applyAlignment="1" applyProtection="1">
      <alignment horizontal="right" vertical="center" wrapText="1"/>
      <protection locked="0"/>
    </xf>
    <xf numFmtId="3" fontId="16" fillId="0" borderId="22" xfId="12" applyNumberFormat="1" applyFont="1" applyBorder="1" applyAlignment="1">
      <alignment horizontal="right" wrapText="1"/>
    </xf>
    <xf numFmtId="3" fontId="16" fillId="0" borderId="23" xfId="12" applyNumberFormat="1" applyFont="1" applyBorder="1" applyAlignment="1">
      <alignment horizontal="right" wrapText="1"/>
    </xf>
    <xf numFmtId="3" fontId="16" fillId="0" borderId="24" xfId="12" applyNumberFormat="1" applyFont="1" applyBorder="1" applyAlignment="1">
      <alignment horizontal="right" wrapText="1"/>
    </xf>
    <xf numFmtId="3" fontId="16" fillId="0" borderId="25" xfId="12" applyNumberFormat="1" applyFont="1" applyBorder="1" applyAlignment="1">
      <alignment horizontal="right" wrapText="1"/>
    </xf>
    <xf numFmtId="3" fontId="16" fillId="0" borderId="26" xfId="12" applyNumberFormat="1" applyFont="1" applyBorder="1" applyAlignment="1">
      <alignment horizontal="right" wrapText="1"/>
    </xf>
    <xf numFmtId="3" fontId="16" fillId="0" borderId="27" xfId="12" applyNumberFormat="1" applyFont="1" applyBorder="1" applyAlignment="1">
      <alignment horizontal="right" wrapText="1"/>
    </xf>
    <xf numFmtId="3" fontId="16" fillId="0" borderId="28" xfId="12" applyNumberFormat="1" applyFont="1" applyBorder="1" applyAlignment="1">
      <alignment horizontal="right" wrapText="1"/>
    </xf>
    <xf numFmtId="3" fontId="16" fillId="0" borderId="25" xfId="12" applyNumberFormat="1" applyFont="1" applyBorder="1" applyAlignment="1" applyProtection="1">
      <alignment horizontal="right" wrapText="1"/>
      <protection locked="0"/>
    </xf>
    <xf numFmtId="3" fontId="16" fillId="0" borderId="26" xfId="12" applyNumberFormat="1" applyFont="1" applyBorder="1" applyAlignment="1" applyProtection="1">
      <alignment horizontal="right" wrapText="1"/>
      <protection locked="0"/>
    </xf>
    <xf numFmtId="3" fontId="16" fillId="0" borderId="27" xfId="12" applyNumberFormat="1" applyFont="1" applyBorder="1" applyAlignment="1" applyProtection="1">
      <alignment horizontal="right" wrapText="1"/>
      <protection locked="0"/>
    </xf>
    <xf numFmtId="3" fontId="16" fillId="0" borderId="28" xfId="12" applyNumberFormat="1" applyFont="1" applyBorder="1" applyAlignment="1" applyProtection="1">
      <alignment horizontal="right" wrapText="1"/>
      <protection locked="0"/>
    </xf>
    <xf numFmtId="3" fontId="19" fillId="0" borderId="25" xfId="12" applyNumberFormat="1" applyFont="1" applyBorder="1" applyAlignment="1">
      <alignment horizontal="right" wrapText="1"/>
    </xf>
    <xf numFmtId="3" fontId="19" fillId="0" borderId="27" xfId="12" applyNumberFormat="1" applyFont="1" applyBorder="1" applyAlignment="1">
      <alignment horizontal="right" wrapText="1"/>
    </xf>
    <xf numFmtId="3" fontId="19" fillId="0" borderId="28" xfId="12" applyNumberFormat="1" applyFont="1" applyBorder="1" applyAlignment="1">
      <alignment horizontal="right" wrapText="1"/>
    </xf>
    <xf numFmtId="3" fontId="20" fillId="0" borderId="25" xfId="12" applyNumberFormat="1" applyFont="1" applyBorder="1" applyAlignment="1" applyProtection="1">
      <alignment horizontal="right" wrapText="1"/>
      <protection locked="0"/>
    </xf>
    <xf numFmtId="3" fontId="20" fillId="0" borderId="26" xfId="12" applyNumberFormat="1" applyFont="1" applyBorder="1" applyAlignment="1" applyProtection="1">
      <alignment horizontal="right" wrapText="1"/>
      <protection locked="0"/>
    </xf>
    <xf numFmtId="3" fontId="20" fillId="0" borderId="27" xfId="12" applyNumberFormat="1" applyFont="1" applyBorder="1" applyAlignment="1" applyProtection="1">
      <alignment horizontal="right" wrapText="1"/>
      <protection locked="0"/>
    </xf>
    <xf numFmtId="3" fontId="20" fillId="0" borderId="29" xfId="12" applyNumberFormat="1" applyFont="1" applyBorder="1" applyAlignment="1" applyProtection="1">
      <alignment horizontal="right" wrapText="1"/>
      <protection locked="0"/>
    </xf>
    <xf numFmtId="3" fontId="20" fillId="0" borderId="28" xfId="12" applyNumberFormat="1" applyFont="1" applyBorder="1" applyAlignment="1" applyProtection="1">
      <alignment horizontal="right" wrapText="1"/>
      <protection locked="0"/>
    </xf>
    <xf numFmtId="3" fontId="16" fillId="0" borderId="25" xfId="12" applyNumberFormat="1" applyFont="1" applyBorder="1" applyAlignment="1" applyProtection="1">
      <alignment horizontal="right"/>
      <protection locked="0"/>
    </xf>
    <xf numFmtId="3" fontId="16" fillId="0" borderId="26" xfId="12" applyNumberFormat="1" applyFont="1" applyBorder="1" applyAlignment="1" applyProtection="1">
      <alignment horizontal="right"/>
      <protection locked="0"/>
    </xf>
    <xf numFmtId="3" fontId="16" fillId="0" borderId="27" xfId="12" applyNumberFormat="1" applyFont="1" applyBorder="1" applyAlignment="1" applyProtection="1">
      <alignment horizontal="right"/>
      <protection locked="0"/>
    </xf>
    <xf numFmtId="3" fontId="16" fillId="0" borderId="29" xfId="12" applyNumberFormat="1" applyFont="1" applyBorder="1" applyAlignment="1" applyProtection="1">
      <alignment horizontal="right"/>
      <protection locked="0"/>
    </xf>
    <xf numFmtId="3" fontId="16" fillId="0" borderId="28" xfId="12" applyNumberFormat="1" applyFont="1" applyBorder="1" applyAlignment="1" applyProtection="1">
      <alignment horizontal="right"/>
      <protection locked="0"/>
    </xf>
    <xf numFmtId="3" fontId="16" fillId="0" borderId="30" xfId="12" applyNumberFormat="1" applyFont="1" applyBorder="1" applyAlignment="1" applyProtection="1">
      <alignment horizontal="right"/>
      <protection locked="0"/>
    </xf>
    <xf numFmtId="3" fontId="16" fillId="0" borderId="31" xfId="12" applyNumberFormat="1" applyFont="1" applyBorder="1" applyAlignment="1" applyProtection="1">
      <alignment horizontal="right"/>
      <protection locked="0"/>
    </xf>
    <xf numFmtId="3" fontId="16" fillId="0" borderId="32" xfId="12" applyNumberFormat="1" applyFont="1" applyBorder="1" applyAlignment="1" applyProtection="1">
      <alignment horizontal="right"/>
      <protection locked="0"/>
    </xf>
    <xf numFmtId="3" fontId="16" fillId="0" borderId="33" xfId="12" applyNumberFormat="1" applyFont="1" applyBorder="1" applyAlignment="1" applyProtection="1">
      <alignment horizontal="right"/>
      <protection locked="0"/>
    </xf>
    <xf numFmtId="3" fontId="16" fillId="0" borderId="34" xfId="12" applyNumberFormat="1" applyFont="1" applyBorder="1" applyAlignment="1" applyProtection="1">
      <alignment horizontal="right"/>
      <protection locked="0"/>
    </xf>
    <xf numFmtId="3" fontId="20" fillId="0" borderId="35" xfId="12" applyNumberFormat="1" applyFont="1" applyBorder="1" applyAlignment="1" applyProtection="1">
      <alignment horizontal="right" wrapText="1"/>
      <protection locked="0"/>
    </xf>
    <xf numFmtId="3" fontId="20" fillId="0" borderId="36" xfId="12" applyNumberFormat="1" applyFont="1" applyBorder="1" applyAlignment="1" applyProtection="1">
      <alignment horizontal="right" wrapText="1"/>
      <protection locked="0"/>
    </xf>
    <xf numFmtId="3" fontId="16" fillId="0" borderId="37" xfId="12" applyNumberFormat="1" applyFont="1" applyBorder="1" applyAlignment="1" applyProtection="1">
      <alignment horizontal="right"/>
      <protection locked="0"/>
    </xf>
    <xf numFmtId="3" fontId="16" fillId="0" borderId="38" xfId="12" applyNumberFormat="1" applyFont="1" applyBorder="1" applyAlignment="1" applyProtection="1">
      <alignment horizontal="right"/>
      <protection locked="0"/>
    </xf>
    <xf numFmtId="3" fontId="19" fillId="0" borderId="39" xfId="12" applyNumberFormat="1" applyFont="1" applyBorder="1" applyAlignment="1">
      <alignment horizontal="right"/>
    </xf>
    <xf numFmtId="3" fontId="19" fillId="0" borderId="40" xfId="12" applyNumberFormat="1" applyFont="1" applyBorder="1" applyAlignment="1">
      <alignment horizontal="right"/>
    </xf>
    <xf numFmtId="3" fontId="19" fillId="0" borderId="41" xfId="12" applyNumberFormat="1" applyFont="1" applyBorder="1" applyAlignment="1">
      <alignment horizontal="right"/>
    </xf>
    <xf numFmtId="3" fontId="18" fillId="0" borderId="2" xfId="12" applyNumberFormat="1" applyFont="1" applyBorder="1" applyProtection="1">
      <protection locked="0"/>
    </xf>
    <xf numFmtId="3" fontId="18" fillId="0" borderId="40" xfId="12" applyNumberFormat="1" applyFont="1" applyBorder="1" applyAlignment="1">
      <alignment horizontal="right"/>
    </xf>
    <xf numFmtId="3" fontId="18" fillId="0" borderId="4" xfId="12" applyNumberFormat="1" applyFont="1" applyBorder="1" applyProtection="1">
      <protection locked="0"/>
    </xf>
    <xf numFmtId="3" fontId="16" fillId="0" borderId="42" xfId="12" applyNumberFormat="1" applyFont="1" applyBorder="1" applyAlignment="1" applyProtection="1">
      <alignment horizontal="right"/>
      <protection locked="0"/>
    </xf>
    <xf numFmtId="3" fontId="16" fillId="0" borderId="43" xfId="12" applyNumberFormat="1" applyFont="1" applyBorder="1" applyAlignment="1" applyProtection="1">
      <alignment horizontal="right"/>
      <protection locked="0"/>
    </xf>
    <xf numFmtId="3" fontId="16" fillId="0" borderId="44" xfId="12" applyNumberFormat="1" applyFont="1" applyBorder="1" applyAlignment="1" applyProtection="1">
      <alignment horizontal="right"/>
      <protection locked="0"/>
    </xf>
    <xf numFmtId="3" fontId="16" fillId="0" borderId="45" xfId="12" applyNumberFormat="1" applyFont="1" applyBorder="1" applyAlignment="1" applyProtection="1">
      <alignment horizontal="right"/>
      <protection locked="0"/>
    </xf>
    <xf numFmtId="3" fontId="16" fillId="0" borderId="46" xfId="12" applyNumberFormat="1" applyFont="1" applyBorder="1" applyAlignment="1" applyProtection="1">
      <alignment horizontal="right"/>
      <protection locked="0"/>
    </xf>
    <xf numFmtId="3" fontId="16" fillId="0" borderId="47" xfId="12" applyNumberFormat="1" applyFont="1" applyBorder="1" applyAlignment="1" applyProtection="1">
      <alignment horizontal="right"/>
      <protection locked="0"/>
    </xf>
    <xf numFmtId="3" fontId="16" fillId="0" borderId="45" xfId="12" applyNumberFormat="1" applyFont="1" applyBorder="1" applyProtection="1">
      <protection locked="0"/>
    </xf>
    <xf numFmtId="3" fontId="16" fillId="0" borderId="46" xfId="12" applyNumberFormat="1" applyFont="1" applyBorder="1" applyProtection="1">
      <protection locked="0"/>
    </xf>
    <xf numFmtId="3" fontId="16" fillId="0" borderId="47" xfId="12" applyNumberFormat="1" applyFont="1" applyBorder="1" applyProtection="1">
      <protection locked="0"/>
    </xf>
    <xf numFmtId="3" fontId="19" fillId="0" borderId="48" xfId="12" applyNumberFormat="1" applyFont="1" applyBorder="1" applyAlignment="1">
      <alignment horizontal="right" wrapText="1"/>
    </xf>
    <xf numFmtId="3" fontId="19" fillId="0" borderId="49" xfId="12" applyNumberFormat="1" applyFont="1" applyBorder="1" applyAlignment="1">
      <alignment horizontal="right" wrapText="1"/>
    </xf>
    <xf numFmtId="3" fontId="19" fillId="0" borderId="50" xfId="12" applyNumberFormat="1" applyFont="1" applyBorder="1" applyAlignment="1">
      <alignment horizontal="right" wrapText="1"/>
    </xf>
    <xf numFmtId="3" fontId="16" fillId="0" borderId="48" xfId="12" applyNumberFormat="1" applyFont="1" applyBorder="1" applyAlignment="1" applyProtection="1">
      <alignment horizontal="right" wrapText="1"/>
      <protection locked="0"/>
    </xf>
    <xf numFmtId="3" fontId="16" fillId="0" borderId="49" xfId="12" applyNumberFormat="1" applyFont="1" applyBorder="1" applyAlignment="1" applyProtection="1">
      <alignment horizontal="right" wrapText="1"/>
      <protection locked="0"/>
    </xf>
    <xf numFmtId="3" fontId="6" fillId="0" borderId="45" xfId="12" applyNumberFormat="1" applyFont="1" applyBorder="1" applyProtection="1">
      <protection locked="0"/>
    </xf>
    <xf numFmtId="3" fontId="6" fillId="0" borderId="46" xfId="12" applyNumberFormat="1" applyFont="1" applyBorder="1" applyProtection="1">
      <protection locked="0"/>
    </xf>
    <xf numFmtId="3" fontId="6" fillId="0" borderId="47" xfId="12" applyNumberFormat="1" applyFont="1" applyBorder="1" applyProtection="1">
      <protection locked="0"/>
    </xf>
    <xf numFmtId="3" fontId="16" fillId="0" borderId="51" xfId="12" applyNumberFormat="1" applyFont="1" applyBorder="1" applyAlignment="1" applyProtection="1">
      <alignment horizontal="right"/>
      <protection locked="0"/>
    </xf>
    <xf numFmtId="3" fontId="16" fillId="0" borderId="52" xfId="12" applyNumberFormat="1" applyFont="1" applyBorder="1" applyAlignment="1" applyProtection="1">
      <alignment horizontal="right"/>
      <protection locked="0"/>
    </xf>
    <xf numFmtId="3" fontId="16" fillId="0" borderId="53" xfId="12" applyNumberFormat="1" applyFont="1" applyBorder="1" applyAlignment="1" applyProtection="1">
      <alignment horizontal="right"/>
      <protection locked="0"/>
    </xf>
    <xf numFmtId="3" fontId="19" fillId="0" borderId="52" xfId="12" applyNumberFormat="1" applyFont="1" applyBorder="1" applyAlignment="1">
      <alignment horizontal="right"/>
    </xf>
    <xf numFmtId="3" fontId="19" fillId="0" borderId="53" xfId="12" applyNumberFormat="1" applyFont="1" applyBorder="1" applyAlignment="1">
      <alignment horizontal="right"/>
    </xf>
    <xf numFmtId="3" fontId="19" fillId="0" borderId="51" xfId="12" applyNumberFormat="1" applyFont="1" applyBorder="1" applyAlignment="1">
      <alignment horizontal="right"/>
    </xf>
    <xf numFmtId="3" fontId="19" fillId="0" borderId="51" xfId="12" applyNumberFormat="1" applyFont="1" applyBorder="1" applyAlignment="1" applyProtection="1">
      <alignment horizontal="right"/>
      <protection locked="0"/>
    </xf>
    <xf numFmtId="3" fontId="19" fillId="0" borderId="52" xfId="12" applyNumberFormat="1" applyFont="1" applyBorder="1" applyAlignment="1" applyProtection="1">
      <alignment horizontal="right"/>
      <protection locked="0"/>
    </xf>
    <xf numFmtId="3" fontId="19" fillId="0" borderId="53" xfId="12" applyNumberFormat="1" applyFont="1" applyBorder="1" applyAlignment="1" applyProtection="1">
      <alignment horizontal="right"/>
      <protection locked="0"/>
    </xf>
    <xf numFmtId="3" fontId="21" fillId="0" borderId="54" xfId="12" applyNumberFormat="1" applyFont="1" applyBorder="1" applyAlignment="1">
      <alignment horizontal="right"/>
    </xf>
    <xf numFmtId="3" fontId="21" fillId="0" borderId="55" xfId="12" applyNumberFormat="1" applyFont="1" applyBorder="1" applyAlignment="1">
      <alignment horizontal="right"/>
    </xf>
    <xf numFmtId="3" fontId="21" fillId="0" borderId="56" xfId="12" applyNumberFormat="1" applyFont="1" applyBorder="1" applyAlignment="1">
      <alignment horizontal="right"/>
    </xf>
    <xf numFmtId="3" fontId="11" fillId="0" borderId="57" xfId="12" applyNumberFormat="1" applyFont="1" applyBorder="1" applyProtection="1">
      <protection locked="0"/>
    </xf>
    <xf numFmtId="3" fontId="11" fillId="0" borderId="58" xfId="12" applyNumberFormat="1" applyFont="1" applyBorder="1" applyProtection="1">
      <protection locked="0"/>
    </xf>
    <xf numFmtId="3" fontId="11" fillId="0" borderId="59" xfId="12" applyNumberFormat="1" applyFont="1" applyBorder="1" applyProtection="1">
      <protection locked="0"/>
    </xf>
    <xf numFmtId="3" fontId="19" fillId="0" borderId="13" xfId="12" applyNumberFormat="1" applyFont="1" applyBorder="1" applyAlignment="1">
      <alignment horizontal="right"/>
    </xf>
    <xf numFmtId="3" fontId="19" fillId="0" borderId="60" xfId="12" applyNumberFormat="1" applyFont="1" applyBorder="1" applyAlignment="1">
      <alignment horizontal="right"/>
    </xf>
    <xf numFmtId="3" fontId="19" fillId="0" borderId="61" xfId="12" applyNumberFormat="1" applyFont="1" applyBorder="1" applyAlignment="1">
      <alignment horizontal="right"/>
    </xf>
    <xf numFmtId="3" fontId="12" fillId="0" borderId="4" xfId="12" applyNumberFormat="1" applyFont="1" applyBorder="1" applyAlignment="1">
      <alignment horizontal="right" vertical="center" wrapText="1"/>
    </xf>
    <xf numFmtId="3" fontId="19" fillId="0" borderId="4" xfId="12" applyNumberFormat="1" applyFont="1" applyBorder="1" applyAlignment="1">
      <alignment horizontal="right"/>
    </xf>
    <xf numFmtId="3" fontId="12" fillId="0" borderId="2" xfId="12" applyNumberFormat="1" applyFont="1" applyBorder="1" applyAlignment="1">
      <alignment horizontal="right" vertical="center" wrapText="1"/>
    </xf>
    <xf numFmtId="0" fontId="10" fillId="0" borderId="3" xfId="12" applyFont="1" applyBorder="1" applyAlignment="1">
      <alignment horizontal="right" vertical="center" wrapText="1"/>
    </xf>
    <xf numFmtId="0" fontId="10" fillId="0" borderId="12" xfId="12" applyFont="1" applyBorder="1" applyAlignment="1">
      <alignment horizontal="right" vertical="center" wrapText="1"/>
    </xf>
    <xf numFmtId="0" fontId="9" fillId="0" borderId="62" xfId="12" applyFont="1" applyBorder="1" applyAlignment="1">
      <alignment horizontal="left" vertical="center" wrapText="1"/>
    </xf>
    <xf numFmtId="0" fontId="9" fillId="0" borderId="63" xfId="12" applyFont="1" applyBorder="1" applyAlignment="1">
      <alignment horizontal="left" vertical="center" wrapText="1"/>
    </xf>
    <xf numFmtId="0" fontId="10" fillId="0" borderId="64" xfId="12" applyFont="1" applyBorder="1" applyAlignment="1">
      <alignment horizontal="right" vertical="center" wrapText="1"/>
    </xf>
    <xf numFmtId="0" fontId="10" fillId="0" borderId="64" xfId="12" applyFont="1" applyBorder="1" applyAlignment="1">
      <alignment horizontal="right" vertical="center"/>
    </xf>
    <xf numFmtId="0" fontId="10" fillId="0" borderId="11" xfId="12" applyFont="1" applyBorder="1" applyAlignment="1">
      <alignment horizontal="right" vertical="center"/>
    </xf>
    <xf numFmtId="0" fontId="28" fillId="0" borderId="0" xfId="12" applyFont="1" applyAlignment="1">
      <alignment horizontal="left" vertical="center"/>
    </xf>
    <xf numFmtId="0" fontId="11" fillId="0" borderId="13" xfId="11" applyFont="1" applyBorder="1" applyAlignment="1">
      <alignment horizontal="left" vertical="center"/>
    </xf>
    <xf numFmtId="0" fontId="11" fillId="0" borderId="14" xfId="11" applyFont="1" applyBorder="1" applyAlignment="1">
      <alignment horizontal="left" vertical="center"/>
    </xf>
    <xf numFmtId="0" fontId="11" fillId="0" borderId="15" xfId="11" applyFont="1" applyBorder="1" applyAlignment="1">
      <alignment horizontal="left" vertical="center"/>
    </xf>
    <xf numFmtId="0" fontId="8" fillId="0" borderId="65" xfId="11" applyFont="1" applyBorder="1" applyAlignment="1">
      <alignment horizontal="left" vertical="center" wrapText="1"/>
    </xf>
    <xf numFmtId="0" fontId="8" fillId="0" borderId="16" xfId="11" applyFont="1" applyBorder="1" applyAlignment="1">
      <alignment horizontal="left" vertical="center" wrapText="1"/>
    </xf>
    <xf numFmtId="0" fontId="18" fillId="0" borderId="15" xfId="11" applyFont="1" applyBorder="1" applyAlignment="1">
      <alignment horizontal="left" vertical="center"/>
    </xf>
    <xf numFmtId="0" fontId="18" fillId="0" borderId="14" xfId="11" applyFont="1" applyBorder="1" applyAlignment="1">
      <alignment horizontal="left" vertical="center" wrapText="1"/>
    </xf>
    <xf numFmtId="0" fontId="18" fillId="0" borderId="14" xfId="11" applyFont="1" applyBorder="1" applyAlignment="1">
      <alignment horizontal="left" vertical="center"/>
    </xf>
    <xf numFmtId="0" fontId="11" fillId="0" borderId="14" xfId="11" applyFont="1" applyBorder="1" applyAlignment="1">
      <alignment horizontal="left" vertical="center" wrapText="1"/>
    </xf>
    <xf numFmtId="3" fontId="19" fillId="0" borderId="66" xfId="12" applyNumberFormat="1" applyFont="1" applyBorder="1" applyAlignment="1">
      <alignment horizontal="right" wrapText="1"/>
    </xf>
    <xf numFmtId="3" fontId="19" fillId="0" borderId="67" xfId="12" applyNumberFormat="1" applyFont="1" applyBorder="1" applyAlignment="1">
      <alignment horizontal="right" wrapText="1"/>
    </xf>
    <xf numFmtId="3" fontId="19" fillId="0" borderId="68" xfId="12" applyNumberFormat="1" applyFont="1" applyBorder="1" applyAlignment="1">
      <alignment horizontal="right" wrapText="1"/>
    </xf>
    <xf numFmtId="0" fontId="18" fillId="0" borderId="17" xfId="11" applyFont="1" applyBorder="1" applyAlignment="1">
      <alignment horizontal="left" vertical="center"/>
    </xf>
    <xf numFmtId="3" fontId="16" fillId="0" borderId="22" xfId="12" applyNumberFormat="1" applyFont="1" applyBorder="1" applyAlignment="1" applyProtection="1">
      <alignment horizontal="right"/>
      <protection locked="0"/>
    </xf>
    <xf numFmtId="3" fontId="16" fillId="0" borderId="23" xfId="12" applyNumberFormat="1" applyFont="1" applyBorder="1" applyAlignment="1" applyProtection="1">
      <alignment horizontal="right"/>
      <protection locked="0"/>
    </xf>
    <xf numFmtId="3" fontId="16" fillId="0" borderId="24" xfId="12" applyNumberFormat="1" applyFont="1" applyBorder="1" applyAlignment="1" applyProtection="1">
      <alignment horizontal="right"/>
      <protection locked="0"/>
    </xf>
    <xf numFmtId="0" fontId="8" fillId="0" borderId="14" xfId="11" applyFont="1" applyBorder="1" applyAlignment="1">
      <alignment horizontal="left" vertical="center" wrapText="1"/>
    </xf>
    <xf numFmtId="3" fontId="16" fillId="0" borderId="25" xfId="12" applyNumberFormat="1" applyFont="1" applyBorder="1" applyProtection="1">
      <protection locked="0"/>
    </xf>
    <xf numFmtId="3" fontId="16" fillId="0" borderId="27" xfId="12" applyNumberFormat="1" applyFont="1" applyBorder="1" applyProtection="1">
      <protection locked="0"/>
    </xf>
    <xf numFmtId="3" fontId="16" fillId="0" borderId="28" xfId="12" applyNumberFormat="1" applyFont="1" applyBorder="1" applyProtection="1">
      <protection locked="0"/>
    </xf>
    <xf numFmtId="3" fontId="27" fillId="0" borderId="28" xfId="12" applyNumberFormat="1" applyFont="1" applyBorder="1" applyAlignment="1" applyProtection="1">
      <alignment horizontal="right"/>
      <protection locked="0"/>
    </xf>
    <xf numFmtId="3" fontId="6" fillId="0" borderId="25" xfId="12" applyNumberFormat="1" applyFont="1" applyBorder="1" applyProtection="1">
      <protection locked="0"/>
    </xf>
    <xf numFmtId="3" fontId="6" fillId="0" borderId="27" xfId="12" applyNumberFormat="1" applyFont="1" applyBorder="1" applyProtection="1">
      <protection locked="0"/>
    </xf>
    <xf numFmtId="3" fontId="6" fillId="0" borderId="28" xfId="12" applyNumberFormat="1" applyFont="1" applyBorder="1" applyProtection="1">
      <protection locked="0"/>
    </xf>
    <xf numFmtId="3" fontId="19" fillId="0" borderId="27" xfId="12" applyNumberFormat="1" applyFont="1" applyBorder="1" applyAlignment="1">
      <alignment horizontal="right"/>
    </xf>
    <xf numFmtId="3" fontId="19" fillId="0" borderId="28" xfId="12" applyNumberFormat="1" applyFont="1" applyBorder="1" applyAlignment="1">
      <alignment horizontal="right"/>
    </xf>
    <xf numFmtId="3" fontId="19" fillId="0" borderId="25" xfId="12" applyNumberFormat="1" applyFont="1" applyBorder="1" applyAlignment="1">
      <alignment horizontal="right"/>
    </xf>
    <xf numFmtId="0" fontId="11" fillId="0" borderId="14" xfId="11" applyFont="1" applyBorder="1" applyAlignment="1">
      <alignment horizontal="left" vertical="top" wrapText="1"/>
    </xf>
    <xf numFmtId="0" fontId="8" fillId="0" borderId="65" xfId="11" applyFont="1" applyBorder="1" applyAlignment="1">
      <alignment horizontal="left" vertical="top" wrapText="1"/>
    </xf>
    <xf numFmtId="0" fontId="8" fillId="0" borderId="14" xfId="11" applyFont="1" applyBorder="1" applyAlignment="1">
      <alignment horizontal="left" vertical="top" wrapText="1"/>
    </xf>
    <xf numFmtId="0" fontId="18" fillId="0" borderId="14" xfId="11" applyFont="1" applyBorder="1" applyAlignment="1">
      <alignment horizontal="left" vertical="top" wrapText="1"/>
    </xf>
    <xf numFmtId="3" fontId="19" fillId="0" borderId="25" xfId="12" applyNumberFormat="1" applyFont="1" applyBorder="1" applyAlignment="1" applyProtection="1">
      <alignment horizontal="right"/>
      <protection locked="0"/>
    </xf>
    <xf numFmtId="3" fontId="19" fillId="0" borderId="27" xfId="12" applyNumberFormat="1" applyFont="1" applyBorder="1" applyAlignment="1" applyProtection="1">
      <alignment horizontal="right"/>
      <protection locked="0"/>
    </xf>
    <xf numFmtId="3" fontId="19" fillId="0" borderId="28" xfId="12" applyNumberFormat="1" applyFont="1" applyBorder="1" applyAlignment="1" applyProtection="1">
      <alignment horizontal="right"/>
      <protection locked="0"/>
    </xf>
    <xf numFmtId="3" fontId="21" fillId="0" borderId="25" xfId="12" applyNumberFormat="1" applyFont="1" applyBorder="1" applyAlignment="1">
      <alignment horizontal="right"/>
    </xf>
    <xf numFmtId="3" fontId="21" fillId="0" borderId="27" xfId="12" applyNumberFormat="1" applyFont="1" applyBorder="1" applyAlignment="1">
      <alignment horizontal="right"/>
    </xf>
    <xf numFmtId="3" fontId="21" fillId="0" borderId="28" xfId="12" applyNumberFormat="1" applyFont="1" applyBorder="1" applyAlignment="1">
      <alignment horizontal="right"/>
    </xf>
    <xf numFmtId="0" fontId="11" fillId="0" borderId="17" xfId="11" applyFont="1" applyBorder="1" applyAlignment="1">
      <alignment horizontal="left" vertical="center"/>
    </xf>
    <xf numFmtId="3" fontId="11" fillId="0" borderId="5" xfId="12" applyNumberFormat="1" applyFont="1" applyBorder="1" applyProtection="1">
      <protection locked="0"/>
    </xf>
    <xf numFmtId="3" fontId="11" fillId="0" borderId="6" xfId="12" applyNumberFormat="1" applyFont="1" applyBorder="1" applyProtection="1">
      <protection locked="0"/>
    </xf>
    <xf numFmtId="3" fontId="11" fillId="0" borderId="8" xfId="12" applyNumberFormat="1" applyFont="1" applyBorder="1" applyProtection="1">
      <protection locked="0"/>
    </xf>
    <xf numFmtId="0" fontId="11" fillId="0" borderId="65" xfId="11" applyFont="1" applyBorder="1" applyAlignment="1">
      <alignment horizontal="left" vertical="center"/>
    </xf>
    <xf numFmtId="0" fontId="8" fillId="0" borderId="82" xfId="11" applyFont="1" applyBorder="1" applyAlignment="1">
      <alignment horizontal="left" vertical="center" wrapText="1"/>
    </xf>
    <xf numFmtId="0" fontId="8" fillId="0" borderId="32" xfId="11" applyFont="1" applyBorder="1" applyAlignment="1">
      <alignment horizontal="left" vertical="center" wrapText="1"/>
    </xf>
    <xf numFmtId="0" fontId="8" fillId="0" borderId="27" xfId="11" applyFont="1" applyBorder="1" applyAlignment="1">
      <alignment horizontal="left" vertical="center" wrapText="1"/>
    </xf>
    <xf numFmtId="0" fontId="8" fillId="0" borderId="23" xfId="11" applyFont="1" applyBorder="1" applyAlignment="1">
      <alignment horizontal="left" vertical="center" wrapText="1"/>
    </xf>
    <xf numFmtId="0" fontId="8" fillId="0" borderId="83" xfId="11" applyFont="1" applyBorder="1" applyAlignment="1">
      <alignment horizontal="left" vertical="center" wrapText="1"/>
    </xf>
    <xf numFmtId="0" fontId="8" fillId="0" borderId="34" xfId="11" applyFont="1" applyBorder="1" applyAlignment="1">
      <alignment horizontal="left" vertical="center" wrapText="1"/>
    </xf>
    <xf numFmtId="0" fontId="8" fillId="0" borderId="28" xfId="11" applyFont="1" applyBorder="1" applyAlignment="1">
      <alignment horizontal="left" vertical="center" wrapText="1"/>
    </xf>
    <xf numFmtId="0" fontId="8" fillId="0" borderId="24" xfId="11" applyFont="1" applyBorder="1" applyAlignment="1">
      <alignment horizontal="left" vertical="center" wrapText="1"/>
    </xf>
    <xf numFmtId="3" fontId="16" fillId="0" borderId="84" xfId="12" applyNumberFormat="1" applyFont="1" applyBorder="1" applyAlignment="1">
      <alignment horizontal="right" wrapText="1"/>
    </xf>
    <xf numFmtId="3" fontId="16" fillId="0" borderId="82" xfId="12" applyNumberFormat="1" applyFont="1" applyBorder="1" applyAlignment="1">
      <alignment horizontal="right" wrapText="1"/>
    </xf>
    <xf numFmtId="3" fontId="20" fillId="0" borderId="82" xfId="12" applyNumberFormat="1" applyFont="1" applyBorder="1" applyAlignment="1">
      <alignment horizontal="right" wrapText="1"/>
    </xf>
    <xf numFmtId="3" fontId="20" fillId="0" borderId="83" xfId="12" applyNumberFormat="1" applyFont="1" applyBorder="1" applyAlignment="1">
      <alignment horizontal="right" wrapText="1"/>
    </xf>
    <xf numFmtId="0" fontId="8" fillId="0" borderId="85" xfId="11" applyFont="1" applyBorder="1" applyAlignment="1">
      <alignment horizontal="left" vertical="center" wrapText="1"/>
    </xf>
    <xf numFmtId="0" fontId="8" fillId="0" borderId="87" xfId="11" applyFont="1" applyBorder="1" applyAlignment="1">
      <alignment horizontal="left" vertical="center" wrapText="1"/>
    </xf>
    <xf numFmtId="0" fontId="8" fillId="0" borderId="86" xfId="11" applyFont="1" applyBorder="1" applyAlignment="1">
      <alignment horizontal="left" vertical="center" wrapText="1"/>
    </xf>
    <xf numFmtId="0" fontId="8" fillId="0" borderId="88" xfId="11" applyFont="1" applyBorder="1" applyAlignment="1">
      <alignment horizontal="left" vertical="center" wrapText="1"/>
    </xf>
    <xf numFmtId="3" fontId="16" fillId="0" borderId="89" xfId="12" applyNumberFormat="1" applyFont="1" applyBorder="1" applyAlignment="1">
      <alignment horizontal="right" wrapText="1"/>
    </xf>
    <xf numFmtId="3" fontId="20" fillId="0" borderId="87" xfId="12" applyNumberFormat="1" applyFont="1" applyBorder="1" applyAlignment="1">
      <alignment horizontal="right" wrapText="1"/>
    </xf>
    <xf numFmtId="3" fontId="16" fillId="0" borderId="87" xfId="12" applyNumberFormat="1" applyFont="1" applyBorder="1" applyAlignment="1">
      <alignment horizontal="right" wrapText="1"/>
    </xf>
    <xf numFmtId="3" fontId="20" fillId="0" borderId="88" xfId="12" applyNumberFormat="1" applyFont="1" applyBorder="1" applyAlignment="1">
      <alignment horizontal="right" wrapText="1"/>
    </xf>
    <xf numFmtId="0" fontId="8" fillId="0" borderId="90" xfId="11" applyFont="1" applyBorder="1" applyAlignment="1">
      <alignment horizontal="left" vertical="center" wrapText="1"/>
    </xf>
    <xf numFmtId="0" fontId="8" fillId="0" borderId="91" xfId="11" applyFont="1" applyBorder="1" applyAlignment="1">
      <alignment horizontal="left" vertical="center" wrapText="1"/>
    </xf>
    <xf numFmtId="3" fontId="16" fillId="0" borderId="92" xfId="12" applyNumberFormat="1" applyFont="1" applyBorder="1" applyAlignment="1">
      <alignment horizontal="right" wrapText="1"/>
    </xf>
    <xf numFmtId="3" fontId="20" fillId="0" borderId="90" xfId="12" applyNumberFormat="1" applyFont="1" applyBorder="1" applyAlignment="1">
      <alignment horizontal="right" wrapText="1"/>
    </xf>
    <xf numFmtId="3" fontId="16" fillId="0" borderId="90" xfId="12" applyNumberFormat="1" applyFont="1" applyBorder="1" applyAlignment="1">
      <alignment horizontal="right" wrapText="1"/>
    </xf>
    <xf numFmtId="3" fontId="20" fillId="0" borderId="91" xfId="12" applyNumberFormat="1" applyFont="1" applyBorder="1" applyAlignment="1">
      <alignment horizontal="right" wrapText="1"/>
    </xf>
    <xf numFmtId="3" fontId="20" fillId="0" borderId="84" xfId="12" applyNumberFormat="1" applyFont="1" applyBorder="1" applyAlignment="1" applyProtection="1">
      <alignment horizontal="right" wrapText="1"/>
      <protection locked="0"/>
    </xf>
    <xf numFmtId="3" fontId="20" fillId="0" borderId="89" xfId="12" applyNumberFormat="1" applyFont="1" applyBorder="1" applyAlignment="1" applyProtection="1">
      <alignment horizontal="right" wrapText="1"/>
      <protection locked="0"/>
    </xf>
    <xf numFmtId="3" fontId="20" fillId="0" borderId="82" xfId="12" applyNumberFormat="1" applyFont="1" applyBorder="1" applyAlignment="1" applyProtection="1">
      <alignment horizontal="right" wrapText="1"/>
      <protection locked="0"/>
    </xf>
    <xf numFmtId="3" fontId="20" fillId="0" borderId="87" xfId="12" applyNumberFormat="1" applyFont="1" applyBorder="1" applyAlignment="1" applyProtection="1">
      <alignment horizontal="right" wrapText="1"/>
      <protection locked="0"/>
    </xf>
    <xf numFmtId="3" fontId="20" fillId="0" borderId="83" xfId="12" applyNumberFormat="1" applyFont="1" applyBorder="1" applyAlignment="1" applyProtection="1">
      <alignment horizontal="right" wrapText="1"/>
      <protection locked="0"/>
    </xf>
    <xf numFmtId="3" fontId="20" fillId="0" borderId="88" xfId="12" applyNumberFormat="1" applyFont="1" applyBorder="1" applyAlignment="1" applyProtection="1">
      <alignment horizontal="right" wrapText="1"/>
      <protection locked="0"/>
    </xf>
    <xf numFmtId="3" fontId="20" fillId="0" borderId="92" xfId="12" applyNumberFormat="1" applyFont="1" applyBorder="1" applyAlignment="1" applyProtection="1">
      <alignment horizontal="right" wrapText="1"/>
      <protection locked="0"/>
    </xf>
    <xf numFmtId="3" fontId="20" fillId="0" borderId="90" xfId="12" applyNumberFormat="1" applyFont="1" applyBorder="1" applyAlignment="1" applyProtection="1">
      <alignment horizontal="right" wrapText="1"/>
      <protection locked="0"/>
    </xf>
    <xf numFmtId="3" fontId="20" fillId="0" borderId="91" xfId="12" applyNumberFormat="1" applyFont="1" applyBorder="1" applyAlignment="1" applyProtection="1">
      <alignment horizontal="right" wrapText="1"/>
      <protection locked="0"/>
    </xf>
    <xf numFmtId="0" fontId="11" fillId="0" borderId="65" xfId="11" applyFont="1" applyBorder="1" applyAlignment="1">
      <alignment horizontal="left" vertical="center" wrapText="1"/>
    </xf>
    <xf numFmtId="3" fontId="16" fillId="0" borderId="84" xfId="12" applyNumberFormat="1" applyFont="1" applyBorder="1" applyAlignment="1" applyProtection="1">
      <alignment horizontal="right"/>
      <protection locked="0"/>
    </xf>
    <xf numFmtId="3" fontId="16" fillId="0" borderId="89" xfId="12" applyNumberFormat="1" applyFont="1" applyBorder="1" applyAlignment="1" applyProtection="1">
      <alignment horizontal="right"/>
      <protection locked="0"/>
    </xf>
    <xf numFmtId="3" fontId="16" fillId="0" borderId="82" xfId="12" applyNumberFormat="1" applyFont="1" applyBorder="1" applyAlignment="1" applyProtection="1">
      <alignment horizontal="right"/>
      <protection locked="0"/>
    </xf>
    <xf numFmtId="3" fontId="16" fillId="0" borderId="87" xfId="12" applyNumberFormat="1" applyFont="1" applyBorder="1" applyAlignment="1" applyProtection="1">
      <alignment horizontal="right"/>
      <protection locked="0"/>
    </xf>
    <xf numFmtId="3" fontId="20" fillId="0" borderId="82" xfId="12" applyNumberFormat="1" applyFont="1" applyBorder="1" applyAlignment="1" applyProtection="1">
      <alignment horizontal="right"/>
      <protection locked="0"/>
    </xf>
    <xf numFmtId="3" fontId="20" fillId="0" borderId="83" xfId="12" applyNumberFormat="1" applyFont="1" applyBorder="1" applyAlignment="1" applyProtection="1">
      <alignment horizontal="right"/>
      <protection locked="0"/>
    </xf>
    <xf numFmtId="3" fontId="20" fillId="0" borderId="87" xfId="12" applyNumberFormat="1" applyFont="1" applyBorder="1" applyAlignment="1" applyProtection="1">
      <alignment horizontal="right"/>
      <protection locked="0"/>
    </xf>
    <xf numFmtId="3" fontId="20" fillId="0" borderId="88" xfId="12" applyNumberFormat="1" applyFont="1" applyBorder="1" applyAlignment="1" applyProtection="1">
      <alignment horizontal="right"/>
      <protection locked="0"/>
    </xf>
    <xf numFmtId="3" fontId="16" fillId="0" borderId="92" xfId="12" applyNumberFormat="1" applyFont="1" applyBorder="1" applyAlignment="1" applyProtection="1">
      <alignment horizontal="right"/>
      <protection locked="0"/>
    </xf>
    <xf numFmtId="3" fontId="20" fillId="0" borderId="90" xfId="12" applyNumberFormat="1" applyFont="1" applyBorder="1" applyAlignment="1" applyProtection="1">
      <alignment horizontal="right"/>
      <protection locked="0"/>
    </xf>
    <xf numFmtId="3" fontId="16" fillId="0" borderId="90" xfId="12" applyNumberFormat="1" applyFont="1" applyBorder="1" applyAlignment="1" applyProtection="1">
      <alignment horizontal="right"/>
      <protection locked="0"/>
    </xf>
    <xf numFmtId="3" fontId="20" fillId="0" borderId="91" xfId="12" applyNumberFormat="1" applyFont="1" applyBorder="1" applyAlignment="1" applyProtection="1">
      <alignment horizontal="right"/>
      <protection locked="0"/>
    </xf>
    <xf numFmtId="0" fontId="8" fillId="0" borderId="67" xfId="11" applyFont="1" applyBorder="1" applyAlignment="1">
      <alignment horizontal="left" vertical="center" wrapText="1"/>
    </xf>
    <xf numFmtId="0" fontId="8" fillId="0" borderId="68" xfId="11" applyFont="1" applyBorder="1" applyAlignment="1">
      <alignment horizontal="left" vertical="center" wrapText="1"/>
    </xf>
    <xf numFmtId="0" fontId="8" fillId="0" borderId="33" xfId="11" applyFont="1" applyBorder="1" applyAlignment="1">
      <alignment horizontal="left" vertical="center" wrapText="1"/>
    </xf>
    <xf numFmtId="0" fontId="8" fillId="0" borderId="93" xfId="11" applyFont="1" applyBorder="1" applyAlignment="1">
      <alignment horizontal="left" vertical="center" wrapText="1"/>
    </xf>
    <xf numFmtId="0" fontId="8" fillId="0" borderId="29" xfId="11" applyFont="1" applyBorder="1" applyAlignment="1">
      <alignment horizontal="left" vertical="center" wrapText="1"/>
    </xf>
    <xf numFmtId="3" fontId="16" fillId="0" borderId="84" xfId="12" applyNumberFormat="1" applyFont="1" applyBorder="1" applyProtection="1">
      <protection locked="0"/>
    </xf>
    <xf numFmtId="3" fontId="16" fillId="0" borderId="89" xfId="12" applyNumberFormat="1" applyFont="1" applyBorder="1" applyProtection="1">
      <protection locked="0"/>
    </xf>
    <xf numFmtId="3" fontId="16" fillId="0" borderId="82" xfId="12" applyNumberFormat="1" applyFont="1" applyBorder="1" applyProtection="1">
      <protection locked="0"/>
    </xf>
    <xf numFmtId="3" fontId="16" fillId="0" borderId="87" xfId="12" applyNumberFormat="1" applyFont="1" applyBorder="1" applyProtection="1">
      <protection locked="0"/>
    </xf>
    <xf numFmtId="3" fontId="20" fillId="0" borderId="82" xfId="12" applyNumberFormat="1" applyFont="1" applyBorder="1" applyProtection="1">
      <protection locked="0"/>
    </xf>
    <xf numFmtId="3" fontId="20" fillId="0" borderId="83" xfId="12" applyNumberFormat="1" applyFont="1" applyBorder="1" applyProtection="1">
      <protection locked="0"/>
    </xf>
    <xf numFmtId="3" fontId="20" fillId="0" borderId="87" xfId="12" applyNumberFormat="1" applyFont="1" applyBorder="1" applyProtection="1">
      <protection locked="0"/>
    </xf>
    <xf numFmtId="3" fontId="20" fillId="0" borderId="88" xfId="12" applyNumberFormat="1" applyFont="1" applyBorder="1" applyProtection="1">
      <protection locked="0"/>
    </xf>
    <xf numFmtId="3" fontId="16" fillId="0" borderId="92" xfId="12" applyNumberFormat="1" applyFont="1" applyBorder="1" applyProtection="1">
      <protection locked="0"/>
    </xf>
    <xf numFmtId="3" fontId="20" fillId="0" borderId="90" xfId="12" applyNumberFormat="1" applyFont="1" applyBorder="1" applyProtection="1">
      <protection locked="0"/>
    </xf>
    <xf numFmtId="3" fontId="16" fillId="0" borderId="90" xfId="12" applyNumberFormat="1" applyFont="1" applyBorder="1" applyProtection="1">
      <protection locked="0"/>
    </xf>
    <xf numFmtId="3" fontId="20" fillId="0" borderId="91" xfId="12" applyNumberFormat="1" applyFont="1" applyBorder="1" applyProtection="1">
      <protection locked="0"/>
    </xf>
    <xf numFmtId="0" fontId="8" fillId="0" borderId="76" xfId="11" applyFont="1" applyBorder="1" applyAlignment="1">
      <alignment horizontal="left" vertical="center" wrapText="1"/>
    </xf>
    <xf numFmtId="0" fontId="12" fillId="0" borderId="80" xfId="12" applyFont="1" applyBorder="1" applyAlignment="1">
      <alignment horizontal="center" vertical="center" wrapText="1"/>
    </xf>
    <xf numFmtId="0" fontId="12" fillId="0" borderId="81" xfId="12" applyFont="1" applyBorder="1" applyAlignment="1">
      <alignment horizontal="center" vertical="center" wrapText="1"/>
    </xf>
    <xf numFmtId="0" fontId="10" fillId="0" borderId="71" xfId="12" applyFont="1" applyBorder="1" applyAlignment="1">
      <alignment horizontal="center" vertical="center" wrapText="1"/>
    </xf>
    <xf numFmtId="0" fontId="0" fillId="0" borderId="20" xfId="12" applyFont="1" applyBorder="1" applyAlignment="1">
      <alignment vertical="center"/>
    </xf>
    <xf numFmtId="0" fontId="0" fillId="0" borderId="21" xfId="12" applyFont="1" applyBorder="1" applyAlignment="1">
      <alignment vertical="center"/>
    </xf>
    <xf numFmtId="0" fontId="5" fillId="0" borderId="0" xfId="12" applyFont="1" applyAlignment="1">
      <alignment horizontal="left" vertical="center" wrapText="1"/>
    </xf>
    <xf numFmtId="0" fontId="10" fillId="0" borderId="69" xfId="12" applyFont="1" applyBorder="1" applyAlignment="1">
      <alignment horizontal="center" vertical="center" wrapText="1"/>
    </xf>
    <xf numFmtId="0" fontId="10" fillId="0" borderId="70" xfId="12" applyFont="1" applyBorder="1" applyAlignment="1">
      <alignment horizontal="center" vertical="center" wrapText="1"/>
    </xf>
    <xf numFmtId="0" fontId="10" fillId="0" borderId="71" xfId="12" applyFont="1" applyBorder="1" applyAlignment="1">
      <alignment horizontal="center" vertical="center"/>
    </xf>
    <xf numFmtId="0" fontId="10" fillId="0" borderId="20" xfId="12" applyFont="1" applyBorder="1" applyAlignment="1">
      <alignment horizontal="center" vertical="center"/>
    </xf>
    <xf numFmtId="0" fontId="10" fillId="0" borderId="21" xfId="12" applyFont="1" applyBorder="1" applyAlignment="1">
      <alignment horizontal="center" vertical="center"/>
    </xf>
    <xf numFmtId="0" fontId="10" fillId="0" borderId="10" xfId="12" applyFont="1" applyBorder="1" applyAlignment="1">
      <alignment horizontal="right" vertical="center" wrapText="1"/>
    </xf>
    <xf numFmtId="0" fontId="10" fillId="0" borderId="72" xfId="12" applyFont="1" applyBorder="1" applyAlignment="1">
      <alignment horizontal="right" vertical="center" wrapText="1"/>
    </xf>
    <xf numFmtId="0" fontId="10" fillId="0" borderId="73" xfId="12" applyFont="1" applyBorder="1" applyAlignment="1">
      <alignment horizontal="center" vertical="center"/>
    </xf>
    <xf numFmtId="0" fontId="10" fillId="0" borderId="10" xfId="12" applyFont="1" applyBorder="1" applyAlignment="1">
      <alignment horizontal="center" vertical="center"/>
    </xf>
    <xf numFmtId="0" fontId="12" fillId="0" borderId="0" xfId="12" applyFont="1" applyAlignment="1">
      <alignment horizontal="center" vertical="center" wrapText="1"/>
    </xf>
    <xf numFmtId="0" fontId="12" fillId="0" borderId="74" xfId="12" applyFont="1" applyBorder="1" applyAlignment="1">
      <alignment horizontal="center" vertical="center" wrapText="1"/>
    </xf>
    <xf numFmtId="0" fontId="0" fillId="0" borderId="20" xfId="12" applyFont="1" applyBorder="1" applyAlignment="1">
      <alignment horizontal="center" vertical="center"/>
    </xf>
    <xf numFmtId="0" fontId="0" fillId="0" borderId="21" xfId="12" applyFont="1" applyBorder="1" applyAlignment="1">
      <alignment horizontal="center" vertical="center"/>
    </xf>
  </cellXfs>
  <cellStyles count="13">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Migliaia" xfId="7" xr:uid="{00000000-0005-0000-0000-000007000000}"/>
    <cellStyle name="Normal" xfId="12" xr:uid="{00000000-0005-0000-0000-000000000000}"/>
    <cellStyle name="Normale" xfId="0" builtinId="0"/>
    <cellStyle name="Normale 2" xfId="6" xr:uid="{00000000-0005-0000-0000-000006000000}"/>
    <cellStyle name="Normale 2 2" xfId="9" xr:uid="{00000000-0005-0000-0000-000009000000}"/>
    <cellStyle name="Normale 3" xfId="8" xr:uid="{00000000-0005-0000-0000-000008000000}"/>
    <cellStyle name="Normale 3 2" xfId="10" xr:uid="{00000000-0005-0000-0000-00000A000000}"/>
    <cellStyle name="Normale 3 2 2" xfId="11" xr:uid="{00000000-0005-0000-0000-00000B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showGridLines="0" tabSelected="1" topLeftCell="A38" zoomScale="85" zoomScaleNormal="85" workbookViewId="0"/>
  </sheetViews>
  <sheetFormatPr defaultColWidth="12.5703125" defaultRowHeight="15" customHeight="1" x14ac:dyDescent="0.25"/>
  <cols>
    <col min="1" max="1" width="15.7109375" style="20" customWidth="1"/>
    <col min="2" max="2" width="65.85546875" style="20" customWidth="1"/>
    <col min="3" max="3" width="20.85546875" style="21" customWidth="1"/>
    <col min="4" max="4" width="22" style="21" customWidth="1"/>
    <col min="5" max="5" width="20.140625" style="21" customWidth="1"/>
    <col min="6" max="6" width="21.85546875" style="21" customWidth="1"/>
    <col min="7" max="7" width="19.85546875" style="21" customWidth="1"/>
    <col min="8" max="8" width="23" style="21" customWidth="1"/>
    <col min="9" max="9" width="21.7109375" style="21" customWidth="1"/>
    <col min="10" max="10" width="23.5703125" style="21" customWidth="1"/>
    <col min="11" max="11" width="12.5703125" style="21" customWidth="1"/>
    <col min="12" max="16384" width="12.5703125" style="21"/>
  </cols>
  <sheetData>
    <row r="1" spans="1:10" ht="53.45" customHeight="1" x14ac:dyDescent="0.25">
      <c r="B1" s="9" t="s">
        <v>146</v>
      </c>
      <c r="C1" s="9"/>
      <c r="D1" s="9"/>
      <c r="E1" s="9"/>
      <c r="F1" s="9"/>
      <c r="G1" s="9"/>
      <c r="H1" s="9"/>
      <c r="I1" s="9"/>
      <c r="J1" s="9"/>
    </row>
    <row r="2" spans="1:10" ht="16.5" customHeight="1" x14ac:dyDescent="0.25">
      <c r="B2" s="9"/>
      <c r="C2" s="9"/>
      <c r="D2" s="9"/>
      <c r="E2" s="9"/>
      <c r="F2" s="9"/>
      <c r="G2" s="9"/>
      <c r="H2" s="9"/>
      <c r="I2" s="9"/>
      <c r="J2" s="9"/>
    </row>
    <row r="3" spans="1:10" s="37" customFormat="1" ht="39.950000000000003" customHeight="1" x14ac:dyDescent="0.2">
      <c r="A3" s="10" t="s">
        <v>145</v>
      </c>
      <c r="B3" s="10"/>
      <c r="C3" s="10"/>
      <c r="D3" s="10"/>
      <c r="E3" s="10"/>
      <c r="F3" s="10"/>
      <c r="G3" s="10"/>
      <c r="H3" s="10"/>
      <c r="I3" s="10"/>
      <c r="J3" s="10"/>
    </row>
    <row r="4" spans="1:10" s="37" customFormat="1" ht="30" customHeight="1" x14ac:dyDescent="0.2">
      <c r="A4" s="10" t="s">
        <v>150</v>
      </c>
      <c r="B4" s="10"/>
      <c r="C4" s="10"/>
      <c r="D4" s="10"/>
      <c r="E4" s="10"/>
      <c r="F4" s="10"/>
      <c r="G4" s="10"/>
      <c r="H4" s="10"/>
      <c r="I4" s="10"/>
      <c r="J4" s="10"/>
    </row>
    <row r="5" spans="1:10" s="37" customFormat="1" ht="15" customHeight="1" x14ac:dyDescent="0.2">
      <c r="A5" s="262" t="s">
        <v>164</v>
      </c>
      <c r="B5" s="262"/>
      <c r="C5" s="262"/>
      <c r="D5" s="262"/>
      <c r="E5" s="262"/>
      <c r="F5" s="262"/>
      <c r="G5" s="262"/>
      <c r="H5" s="262"/>
      <c r="I5" s="262"/>
      <c r="J5" s="262"/>
    </row>
    <row r="6" spans="1:10" s="37" customFormat="1" ht="15" customHeight="1" x14ac:dyDescent="0.2">
      <c r="A6" s="10" t="s">
        <v>165</v>
      </c>
      <c r="B6" s="10"/>
      <c r="C6" s="10"/>
      <c r="D6" s="10"/>
      <c r="E6" s="10"/>
      <c r="F6" s="10"/>
      <c r="G6" s="10"/>
      <c r="H6" s="10"/>
      <c r="I6" s="10"/>
      <c r="J6" s="10"/>
    </row>
    <row r="7" spans="1:10" s="37" customFormat="1" ht="65.099999999999994" customHeight="1" x14ac:dyDescent="0.2">
      <c r="A7" s="10" t="s">
        <v>153</v>
      </c>
      <c r="B7" s="10"/>
      <c r="C7" s="10"/>
      <c r="D7" s="10"/>
      <c r="E7" s="10"/>
      <c r="F7" s="10"/>
      <c r="G7" s="10"/>
      <c r="H7" s="10"/>
      <c r="I7" s="10"/>
      <c r="J7" s="10"/>
    </row>
    <row r="8" spans="1:10" s="37" customFormat="1" ht="15" customHeight="1" x14ac:dyDescent="0.2">
      <c r="A8" s="10" t="s">
        <v>152</v>
      </c>
      <c r="B8" s="10"/>
      <c r="C8" s="10"/>
      <c r="D8" s="10"/>
      <c r="E8" s="10"/>
      <c r="F8" s="10"/>
      <c r="G8" s="10"/>
      <c r="H8" s="10"/>
      <c r="I8" s="10"/>
      <c r="J8" s="10"/>
    </row>
    <row r="9" spans="1:10" s="37" customFormat="1" ht="15" customHeight="1" x14ac:dyDescent="0.2">
      <c r="A9" s="262" t="s">
        <v>166</v>
      </c>
      <c r="B9" s="262"/>
      <c r="C9" s="262"/>
      <c r="D9" s="262"/>
      <c r="E9" s="262"/>
      <c r="F9" s="262"/>
      <c r="G9" s="262"/>
      <c r="H9" s="262"/>
      <c r="I9" s="262"/>
      <c r="J9" s="262"/>
    </row>
    <row r="10" spans="1:10" s="24" customFormat="1" ht="18.75" customHeight="1" x14ac:dyDescent="0.25">
      <c r="A10" s="22"/>
      <c r="B10" s="23"/>
      <c r="C10" s="23"/>
      <c r="D10" s="23"/>
      <c r="E10" s="23"/>
      <c r="F10" s="23"/>
      <c r="G10" s="23"/>
      <c r="H10" s="23"/>
      <c r="I10" s="23"/>
      <c r="J10" s="23"/>
    </row>
    <row r="11" spans="1:10" ht="15.6" customHeight="1" x14ac:dyDescent="0.25">
      <c r="A11" s="259" t="s">
        <v>130</v>
      </c>
      <c r="B11" s="270" t="s">
        <v>131</v>
      </c>
      <c r="C11" s="13" t="s">
        <v>3</v>
      </c>
      <c r="D11" s="12"/>
      <c r="E11" s="12"/>
      <c r="F11" s="12"/>
      <c r="G11" s="12"/>
      <c r="H11" s="12"/>
      <c r="I11" s="12"/>
      <c r="J11" s="11"/>
    </row>
    <row r="12" spans="1:10" ht="33" customHeight="1" x14ac:dyDescent="0.25">
      <c r="A12" s="260"/>
      <c r="B12" s="266"/>
      <c r="C12" s="272" t="s">
        <v>177</v>
      </c>
      <c r="D12" s="273"/>
      <c r="E12" s="8" t="s">
        <v>178</v>
      </c>
      <c r="F12" s="7"/>
      <c r="G12" s="6" t="s">
        <v>179</v>
      </c>
      <c r="H12" s="7"/>
      <c r="I12" s="6" t="s">
        <v>180</v>
      </c>
      <c r="J12" s="5"/>
    </row>
    <row r="13" spans="1:10" ht="37.5" customHeight="1" x14ac:dyDescent="0.25">
      <c r="A13" s="261"/>
      <c r="B13" s="271"/>
      <c r="C13" s="25" t="s">
        <v>143</v>
      </c>
      <c r="D13" s="26" t="s">
        <v>181</v>
      </c>
      <c r="E13" s="27" t="s">
        <v>143</v>
      </c>
      <c r="F13" s="28" t="s">
        <v>181</v>
      </c>
      <c r="G13" s="29" t="s">
        <v>143</v>
      </c>
      <c r="H13" s="28" t="s">
        <v>156</v>
      </c>
      <c r="I13" s="29" t="s">
        <v>143</v>
      </c>
      <c r="J13" s="30" t="s">
        <v>4</v>
      </c>
    </row>
    <row r="14" spans="1:10" s="34" customFormat="1" ht="19.5" customHeight="1" x14ac:dyDescent="0.2">
      <c r="A14" s="31"/>
      <c r="B14" s="32" t="s">
        <v>138</v>
      </c>
      <c r="C14" s="62">
        <v>498392.99</v>
      </c>
      <c r="D14" s="63">
        <v>1002775.51</v>
      </c>
      <c r="E14" s="33"/>
      <c r="F14" s="33"/>
      <c r="G14" s="33"/>
      <c r="H14" s="33"/>
      <c r="I14" s="33"/>
      <c r="J14" s="33"/>
    </row>
    <row r="15" spans="1:10" s="37" customFormat="1" x14ac:dyDescent="0.2">
      <c r="A15" s="31"/>
      <c r="B15" s="35" t="s">
        <v>157</v>
      </c>
      <c r="C15" s="15"/>
      <c r="D15" s="63">
        <v>305416</v>
      </c>
      <c r="E15" s="36"/>
      <c r="F15" s="36"/>
      <c r="G15" s="36"/>
      <c r="H15" s="36"/>
      <c r="I15" s="36"/>
      <c r="J15" s="36"/>
    </row>
    <row r="16" spans="1:10" s="37" customFormat="1" x14ac:dyDescent="0.2">
      <c r="A16" s="31"/>
      <c r="B16" s="38"/>
      <c r="C16" s="39"/>
      <c r="D16" s="39"/>
      <c r="E16" s="40"/>
      <c r="F16" s="40"/>
      <c r="G16" s="40"/>
      <c r="H16" s="40"/>
      <c r="I16" s="40"/>
      <c r="J16" s="40"/>
    </row>
    <row r="17" spans="1:10" s="37" customFormat="1" x14ac:dyDescent="0.25">
      <c r="A17" s="41" t="s">
        <v>7</v>
      </c>
      <c r="B17" s="42" t="s">
        <v>6</v>
      </c>
      <c r="C17" s="64">
        <f t="shared" ref="C17:J17" si="0">+C18+C27+C28+C29</f>
        <v>352614.16000000003</v>
      </c>
      <c r="D17" s="65">
        <f t="shared" si="0"/>
        <v>194888.09</v>
      </c>
      <c r="E17" s="65">
        <f t="shared" si="0"/>
        <v>837024.53</v>
      </c>
      <c r="F17" s="65">
        <f t="shared" si="0"/>
        <v>1000877.1900000001</v>
      </c>
      <c r="G17" s="65">
        <f t="shared" si="0"/>
        <v>1161482.8399999999</v>
      </c>
      <c r="H17" s="65">
        <f t="shared" si="0"/>
        <v>1355735.9000000001</v>
      </c>
      <c r="I17" s="65">
        <f t="shared" si="0"/>
        <v>1680608.79</v>
      </c>
      <c r="J17" s="66">
        <f t="shared" si="0"/>
        <v>1710594.6</v>
      </c>
    </row>
    <row r="18" spans="1:10" x14ac:dyDescent="0.25">
      <c r="A18" s="43" t="s">
        <v>147</v>
      </c>
      <c r="B18" s="42" t="s">
        <v>148</v>
      </c>
      <c r="C18" s="67">
        <f t="shared" ref="C18:J18" si="1">SUM(C19:C26)</f>
        <v>352614.16000000003</v>
      </c>
      <c r="D18" s="68">
        <f t="shared" si="1"/>
        <v>194888.09</v>
      </c>
      <c r="E18" s="69">
        <f t="shared" si="1"/>
        <v>837024.53</v>
      </c>
      <c r="F18" s="68">
        <f t="shared" si="1"/>
        <v>1000877.1900000001</v>
      </c>
      <c r="G18" s="69">
        <f t="shared" si="1"/>
        <v>1161482.8399999999</v>
      </c>
      <c r="H18" s="69">
        <f t="shared" si="1"/>
        <v>1355735.9000000001</v>
      </c>
      <c r="I18" s="69">
        <f t="shared" si="1"/>
        <v>1680608.79</v>
      </c>
      <c r="J18" s="70">
        <f t="shared" si="1"/>
        <v>1710594.6</v>
      </c>
    </row>
    <row r="19" spans="1:10" x14ac:dyDescent="0.25">
      <c r="A19" s="43" t="s">
        <v>142</v>
      </c>
      <c r="B19" s="42" t="s">
        <v>154</v>
      </c>
      <c r="C19" s="71">
        <v>331233.58</v>
      </c>
      <c r="D19" s="72">
        <v>179068.9</v>
      </c>
      <c r="E19" s="73">
        <v>781363.83</v>
      </c>
      <c r="F19" s="73">
        <v>961844.36</v>
      </c>
      <c r="G19" s="73">
        <v>837606.07</v>
      </c>
      <c r="H19" s="73">
        <v>1101930.29</v>
      </c>
      <c r="I19" s="72">
        <v>1264141.1100000001</v>
      </c>
      <c r="J19" s="74">
        <v>1242016.22</v>
      </c>
    </row>
    <row r="20" spans="1:10" x14ac:dyDescent="0.25">
      <c r="A20" s="43" t="s">
        <v>141</v>
      </c>
      <c r="B20" s="42" t="s">
        <v>140</v>
      </c>
      <c r="C20" s="71">
        <v>9461.98</v>
      </c>
      <c r="D20" s="72">
        <v>8775.17</v>
      </c>
      <c r="E20" s="73">
        <v>29689.25</v>
      </c>
      <c r="F20" s="73">
        <v>29081.040000000001</v>
      </c>
      <c r="G20" s="73">
        <v>66485.23</v>
      </c>
      <c r="H20" s="73">
        <v>54540.52</v>
      </c>
      <c r="I20" s="72">
        <v>85795.12</v>
      </c>
      <c r="J20" s="74">
        <v>80000</v>
      </c>
    </row>
    <row r="21" spans="1:10" x14ac:dyDescent="0.25">
      <c r="A21" s="43" t="s">
        <v>139</v>
      </c>
      <c r="B21" s="42" t="s">
        <v>183</v>
      </c>
      <c r="C21" s="71">
        <v>6136.08</v>
      </c>
      <c r="D21" s="72">
        <v>7044.02</v>
      </c>
      <c r="E21" s="73">
        <v>20049.02</v>
      </c>
      <c r="F21" s="73">
        <v>9913.6200000000008</v>
      </c>
      <c r="G21" s="73">
        <v>250406.58</v>
      </c>
      <c r="H21" s="73">
        <v>187996</v>
      </c>
      <c r="I21" s="72">
        <v>323095.25</v>
      </c>
      <c r="J21" s="74">
        <v>366078.38</v>
      </c>
    </row>
    <row r="22" spans="1:10" x14ac:dyDescent="0.25">
      <c r="A22" s="43" t="s">
        <v>184</v>
      </c>
      <c r="B22" s="42" t="s">
        <v>185</v>
      </c>
      <c r="C22" s="71">
        <v>5757.52</v>
      </c>
      <c r="D22" s="72">
        <v>0</v>
      </c>
      <c r="E22" s="73">
        <v>5897.43</v>
      </c>
      <c r="F22" s="73">
        <v>38.17</v>
      </c>
      <c r="G22" s="73">
        <v>6959.96</v>
      </c>
      <c r="H22" s="73">
        <v>11019.09</v>
      </c>
      <c r="I22" s="72">
        <v>7552.31</v>
      </c>
      <c r="J22" s="74">
        <v>22000</v>
      </c>
    </row>
    <row r="23" spans="1:10" x14ac:dyDescent="0.25">
      <c r="A23" s="43" t="s">
        <v>186</v>
      </c>
      <c r="B23" s="42" t="s">
        <v>187</v>
      </c>
      <c r="C23" s="71">
        <v>25</v>
      </c>
      <c r="D23" s="72"/>
      <c r="E23" s="73">
        <v>25</v>
      </c>
      <c r="F23" s="73"/>
      <c r="G23" s="73">
        <v>25</v>
      </c>
      <c r="H23" s="73"/>
      <c r="I23" s="72">
        <v>25</v>
      </c>
      <c r="J23" s="74"/>
    </row>
    <row r="24" spans="1:10" x14ac:dyDescent="0.25">
      <c r="A24" s="43" t="s">
        <v>188</v>
      </c>
      <c r="B24" s="42" t="s">
        <v>189</v>
      </c>
      <c r="C24" s="71"/>
      <c r="D24" s="72">
        <v>0</v>
      </c>
      <c r="E24" s="73"/>
      <c r="F24" s="73">
        <v>0</v>
      </c>
      <c r="G24" s="73"/>
      <c r="H24" s="73">
        <v>250</v>
      </c>
      <c r="I24" s="72"/>
      <c r="J24" s="74">
        <v>500</v>
      </c>
    </row>
    <row r="25" spans="1:10" x14ac:dyDescent="0.25">
      <c r="A25" s="43" t="s">
        <v>190</v>
      </c>
      <c r="B25" s="42" t="s">
        <v>191</v>
      </c>
      <c r="C25" s="71"/>
      <c r="D25" s="72"/>
      <c r="E25" s="73"/>
      <c r="F25" s="73"/>
      <c r="G25" s="73"/>
      <c r="H25" s="73"/>
      <c r="I25" s="72"/>
      <c r="J25" s="74"/>
    </row>
    <row r="26" spans="1:10" x14ac:dyDescent="0.25">
      <c r="A26" s="43"/>
      <c r="B26" s="42"/>
      <c r="C26" s="71"/>
      <c r="D26" s="73"/>
      <c r="E26" s="73"/>
      <c r="F26" s="73"/>
      <c r="G26" s="73"/>
      <c r="H26" s="73"/>
      <c r="I26" s="73"/>
      <c r="J26" s="74"/>
    </row>
    <row r="27" spans="1:10" x14ac:dyDescent="0.25">
      <c r="A27" s="43" t="s">
        <v>8</v>
      </c>
      <c r="B27" s="42" t="s">
        <v>158</v>
      </c>
      <c r="C27" s="71"/>
      <c r="D27" s="73"/>
      <c r="E27" s="73"/>
      <c r="F27" s="73"/>
      <c r="G27" s="73"/>
      <c r="H27" s="73"/>
      <c r="I27" s="73"/>
      <c r="J27" s="74"/>
    </row>
    <row r="28" spans="1:10" x14ac:dyDescent="0.25">
      <c r="A28" s="43" t="s">
        <v>9</v>
      </c>
      <c r="B28" s="42" t="s">
        <v>159</v>
      </c>
      <c r="C28" s="71"/>
      <c r="D28" s="73"/>
      <c r="E28" s="73"/>
      <c r="F28" s="73"/>
      <c r="G28" s="73"/>
      <c r="H28" s="73"/>
      <c r="I28" s="73"/>
      <c r="J28" s="74"/>
    </row>
    <row r="29" spans="1:10" x14ac:dyDescent="0.25">
      <c r="A29" s="43" t="s">
        <v>11</v>
      </c>
      <c r="B29" s="42" t="s">
        <v>10</v>
      </c>
      <c r="C29" s="71"/>
      <c r="D29" s="73"/>
      <c r="E29" s="73"/>
      <c r="F29" s="73"/>
      <c r="G29" s="73"/>
      <c r="H29" s="73"/>
      <c r="I29" s="73"/>
      <c r="J29" s="74"/>
    </row>
    <row r="30" spans="1:10" x14ac:dyDescent="0.25">
      <c r="A30" s="43" t="s">
        <v>13</v>
      </c>
      <c r="B30" s="44" t="s">
        <v>12</v>
      </c>
      <c r="C30" s="71"/>
      <c r="D30" s="73"/>
      <c r="E30" s="73">
        <v>16310.53</v>
      </c>
      <c r="F30" s="73"/>
      <c r="G30" s="73">
        <v>16310.53</v>
      </c>
      <c r="H30" s="73"/>
      <c r="I30" s="73">
        <v>16310.53</v>
      </c>
      <c r="J30" s="74"/>
    </row>
    <row r="31" spans="1:10" ht="30" x14ac:dyDescent="0.25">
      <c r="A31" s="45" t="s">
        <v>5</v>
      </c>
      <c r="B31" s="46" t="s">
        <v>136</v>
      </c>
      <c r="C31" s="75">
        <f t="shared" ref="C31:J31" si="2">+C17+C30</f>
        <v>352614.16000000003</v>
      </c>
      <c r="D31" s="76">
        <f t="shared" si="2"/>
        <v>194888.09</v>
      </c>
      <c r="E31" s="76">
        <f t="shared" si="2"/>
        <v>853335.06</v>
      </c>
      <c r="F31" s="76">
        <f t="shared" si="2"/>
        <v>1000877.1900000001</v>
      </c>
      <c r="G31" s="76">
        <f t="shared" si="2"/>
        <v>1177793.3699999999</v>
      </c>
      <c r="H31" s="76">
        <f t="shared" si="2"/>
        <v>1355735.9000000001</v>
      </c>
      <c r="I31" s="76">
        <f t="shared" si="2"/>
        <v>1696919.32</v>
      </c>
      <c r="J31" s="77">
        <f t="shared" si="2"/>
        <v>1710594.6</v>
      </c>
    </row>
    <row r="32" spans="1:10" s="47" customFormat="1" x14ac:dyDescent="0.25">
      <c r="A32" s="43" t="s">
        <v>17</v>
      </c>
      <c r="B32" s="42" t="s">
        <v>16</v>
      </c>
      <c r="C32" s="78">
        <v>65382.33</v>
      </c>
      <c r="D32" s="79">
        <v>0</v>
      </c>
      <c r="E32" s="79">
        <v>65382.33</v>
      </c>
      <c r="F32" s="80">
        <v>13332.68</v>
      </c>
      <c r="G32" s="80">
        <v>76156.12</v>
      </c>
      <c r="H32" s="80">
        <v>23916.34</v>
      </c>
      <c r="I32" s="81">
        <v>86062.53</v>
      </c>
      <c r="J32" s="82">
        <v>34500</v>
      </c>
    </row>
    <row r="33" spans="1:10" x14ac:dyDescent="0.25">
      <c r="A33" s="43" t="s">
        <v>19</v>
      </c>
      <c r="B33" s="42" t="s">
        <v>18</v>
      </c>
      <c r="C33" s="78">
        <v>450.26</v>
      </c>
      <c r="D33" s="79">
        <v>0</v>
      </c>
      <c r="E33" s="79">
        <v>450.26</v>
      </c>
      <c r="F33" s="80">
        <v>0</v>
      </c>
      <c r="G33" s="80">
        <v>902.22</v>
      </c>
      <c r="H33" s="80">
        <v>1250</v>
      </c>
      <c r="I33" s="81">
        <v>902.22</v>
      </c>
      <c r="J33" s="82">
        <v>2500</v>
      </c>
    </row>
    <row r="34" spans="1:10" x14ac:dyDescent="0.25">
      <c r="A34" s="43"/>
      <c r="B34" s="42" t="s">
        <v>120</v>
      </c>
      <c r="C34" s="78">
        <v>0</v>
      </c>
      <c r="D34" s="79">
        <v>3549.99</v>
      </c>
      <c r="E34" s="79">
        <v>5743.77</v>
      </c>
      <c r="F34" s="80">
        <v>60960.95</v>
      </c>
      <c r="G34" s="80">
        <v>41125.47</v>
      </c>
      <c r="H34" s="80">
        <v>106835.93</v>
      </c>
      <c r="I34" s="81">
        <v>42863.01</v>
      </c>
      <c r="J34" s="82">
        <v>152710.9</v>
      </c>
    </row>
    <row r="35" spans="1:10" x14ac:dyDescent="0.25">
      <c r="A35" s="45" t="s">
        <v>15</v>
      </c>
      <c r="B35" s="48" t="s">
        <v>135</v>
      </c>
      <c r="C35" s="75">
        <f t="shared" ref="C35:J35" si="3">+C34+C33+C32</f>
        <v>65832.59</v>
      </c>
      <c r="D35" s="76">
        <f t="shared" si="3"/>
        <v>3549.99</v>
      </c>
      <c r="E35" s="76">
        <f t="shared" si="3"/>
        <v>71576.36</v>
      </c>
      <c r="F35" s="76">
        <f t="shared" si="3"/>
        <v>74293.63</v>
      </c>
      <c r="G35" s="76">
        <f t="shared" si="3"/>
        <v>118183.81</v>
      </c>
      <c r="H35" s="76">
        <f t="shared" si="3"/>
        <v>132002.26999999999</v>
      </c>
      <c r="I35" s="76">
        <f t="shared" si="3"/>
        <v>129827.76000000001</v>
      </c>
      <c r="J35" s="77">
        <f t="shared" si="3"/>
        <v>189710.9</v>
      </c>
    </row>
    <row r="36" spans="1:10" x14ac:dyDescent="0.25">
      <c r="A36" s="43" t="s">
        <v>22</v>
      </c>
      <c r="B36" s="49" t="s">
        <v>21</v>
      </c>
      <c r="C36" s="78">
        <v>119017.71</v>
      </c>
      <c r="D36" s="79">
        <v>132023.10999999999</v>
      </c>
      <c r="E36" s="79">
        <v>155825.38</v>
      </c>
      <c r="F36" s="80">
        <v>163692.87</v>
      </c>
      <c r="G36" s="80">
        <v>320450.68</v>
      </c>
      <c r="H36" s="80">
        <v>281808.46999999997</v>
      </c>
      <c r="I36" s="81">
        <v>433743.13</v>
      </c>
      <c r="J36" s="82">
        <v>399924.02</v>
      </c>
    </row>
    <row r="37" spans="1:10" ht="30" x14ac:dyDescent="0.25">
      <c r="A37" s="43" t="s">
        <v>24</v>
      </c>
      <c r="B37" s="49" t="s">
        <v>23</v>
      </c>
      <c r="C37" s="78">
        <v>363.07</v>
      </c>
      <c r="D37" s="79">
        <v>873.2</v>
      </c>
      <c r="E37" s="79">
        <v>570.97</v>
      </c>
      <c r="F37" s="80">
        <v>1113.8599999999999</v>
      </c>
      <c r="G37" s="80">
        <v>5854.97</v>
      </c>
      <c r="H37" s="80">
        <v>3056.93</v>
      </c>
      <c r="I37" s="81">
        <v>6040.37</v>
      </c>
      <c r="J37" s="82">
        <v>5000</v>
      </c>
    </row>
    <row r="38" spans="1:10" x14ac:dyDescent="0.25">
      <c r="A38" s="43" t="s">
        <v>26</v>
      </c>
      <c r="B38" s="42" t="s">
        <v>25</v>
      </c>
      <c r="C38" s="78">
        <v>0.71</v>
      </c>
      <c r="D38" s="79">
        <v>0</v>
      </c>
      <c r="E38" s="79">
        <v>0.71</v>
      </c>
      <c r="F38" s="80">
        <v>0.64</v>
      </c>
      <c r="G38" s="80">
        <v>0.71</v>
      </c>
      <c r="H38" s="80">
        <v>50.32</v>
      </c>
      <c r="I38" s="81">
        <v>0.71</v>
      </c>
      <c r="J38" s="82">
        <v>100</v>
      </c>
    </row>
    <row r="39" spans="1:10" x14ac:dyDescent="0.25">
      <c r="A39" s="43" t="s">
        <v>28</v>
      </c>
      <c r="B39" s="42" t="s">
        <v>27</v>
      </c>
      <c r="C39" s="83"/>
      <c r="D39" s="84"/>
      <c r="E39" s="84"/>
      <c r="F39" s="85"/>
      <c r="G39" s="85"/>
      <c r="H39" s="85"/>
      <c r="I39" s="86"/>
      <c r="J39" s="87"/>
    </row>
    <row r="40" spans="1:10" x14ac:dyDescent="0.25">
      <c r="A40" s="43" t="s">
        <v>30</v>
      </c>
      <c r="B40" s="42" t="s">
        <v>29</v>
      </c>
      <c r="C40" s="83">
        <v>9192.5400000000009</v>
      </c>
      <c r="D40" s="84">
        <v>2491.6</v>
      </c>
      <c r="E40" s="84">
        <v>22834</v>
      </c>
      <c r="F40" s="85">
        <v>10463.040000000001</v>
      </c>
      <c r="G40" s="85">
        <v>34473.25</v>
      </c>
      <c r="H40" s="85">
        <v>36425.53</v>
      </c>
      <c r="I40" s="86">
        <v>74717.279999999999</v>
      </c>
      <c r="J40" s="87">
        <v>62388</v>
      </c>
    </row>
    <row r="41" spans="1:10" x14ac:dyDescent="0.25">
      <c r="A41" s="45" t="s">
        <v>20</v>
      </c>
      <c r="B41" s="48" t="s">
        <v>119</v>
      </c>
      <c r="C41" s="75">
        <f t="shared" ref="C41:J41" si="4">+C40+C39+C38+C37+C36</f>
        <v>128574.03</v>
      </c>
      <c r="D41" s="76">
        <f t="shared" si="4"/>
        <v>135387.90999999997</v>
      </c>
      <c r="E41" s="76">
        <f t="shared" si="4"/>
        <v>179231.06</v>
      </c>
      <c r="F41" s="76">
        <f t="shared" si="4"/>
        <v>175270.41</v>
      </c>
      <c r="G41" s="76">
        <f t="shared" si="4"/>
        <v>360779.61</v>
      </c>
      <c r="H41" s="76">
        <f t="shared" si="4"/>
        <v>321341.25</v>
      </c>
      <c r="I41" s="76">
        <f t="shared" si="4"/>
        <v>514501.49</v>
      </c>
      <c r="J41" s="77">
        <f t="shared" si="4"/>
        <v>467412.02</v>
      </c>
    </row>
    <row r="42" spans="1:10" x14ac:dyDescent="0.25">
      <c r="A42" s="43" t="s">
        <v>33</v>
      </c>
      <c r="B42" s="42" t="s">
        <v>32</v>
      </c>
      <c r="C42" s="83"/>
      <c r="D42" s="84"/>
      <c r="E42" s="84"/>
      <c r="F42" s="85"/>
      <c r="G42" s="85"/>
      <c r="H42" s="85"/>
      <c r="I42" s="86"/>
      <c r="J42" s="87"/>
    </row>
    <row r="43" spans="1:10" x14ac:dyDescent="0.25">
      <c r="A43" s="43" t="s">
        <v>34</v>
      </c>
      <c r="B43" s="42" t="s">
        <v>0</v>
      </c>
      <c r="C43" s="83">
        <v>466879.96</v>
      </c>
      <c r="D43" s="84"/>
      <c r="E43" s="84">
        <v>666518.43000000005</v>
      </c>
      <c r="F43" s="85"/>
      <c r="G43" s="85">
        <v>753248.19</v>
      </c>
      <c r="H43" s="85"/>
      <c r="I43" s="86">
        <v>1101880.55</v>
      </c>
      <c r="J43" s="87"/>
    </row>
    <row r="44" spans="1:10" x14ac:dyDescent="0.25">
      <c r="A44" s="43" t="s">
        <v>35</v>
      </c>
      <c r="B44" s="42" t="s">
        <v>1</v>
      </c>
      <c r="C44" s="83"/>
      <c r="D44" s="84"/>
      <c r="E44" s="84"/>
      <c r="F44" s="85"/>
      <c r="G44" s="85"/>
      <c r="H44" s="85"/>
      <c r="I44" s="86"/>
      <c r="J44" s="87"/>
    </row>
    <row r="45" spans="1:10" x14ac:dyDescent="0.25">
      <c r="A45" s="43" t="s">
        <v>37</v>
      </c>
      <c r="B45" s="42" t="s">
        <v>36</v>
      </c>
      <c r="C45" s="78"/>
      <c r="D45" s="79"/>
      <c r="E45" s="79"/>
      <c r="F45" s="80"/>
      <c r="G45" s="80"/>
      <c r="H45" s="80"/>
      <c r="I45" s="81"/>
      <c r="J45" s="82"/>
    </row>
    <row r="46" spans="1:10" x14ac:dyDescent="0.25">
      <c r="A46" s="43" t="s">
        <v>38</v>
      </c>
      <c r="B46" s="42" t="s">
        <v>2</v>
      </c>
      <c r="C46" s="78">
        <v>51192.36</v>
      </c>
      <c r="D46" s="79"/>
      <c r="E46" s="79">
        <v>59280.62</v>
      </c>
      <c r="F46" s="80"/>
      <c r="G46" s="80">
        <v>69896.95</v>
      </c>
      <c r="H46" s="80"/>
      <c r="I46" s="81">
        <v>77777.05</v>
      </c>
      <c r="J46" s="82"/>
    </row>
    <row r="47" spans="1:10" x14ac:dyDescent="0.25">
      <c r="A47" s="45" t="s">
        <v>31</v>
      </c>
      <c r="B47" s="48" t="s">
        <v>118</v>
      </c>
      <c r="C47" s="75">
        <f t="shared" ref="C47:J47" si="5">+C46+C45+C44+C43+C42</f>
        <v>518072.32000000001</v>
      </c>
      <c r="D47" s="76">
        <f t="shared" si="5"/>
        <v>0</v>
      </c>
      <c r="E47" s="76">
        <f t="shared" si="5"/>
        <v>725799.05</v>
      </c>
      <c r="F47" s="76">
        <f t="shared" si="5"/>
        <v>0</v>
      </c>
      <c r="G47" s="76">
        <f t="shared" si="5"/>
        <v>823145.1399999999</v>
      </c>
      <c r="H47" s="76">
        <f t="shared" si="5"/>
        <v>0</v>
      </c>
      <c r="I47" s="76">
        <f t="shared" si="5"/>
        <v>1179657.6000000001</v>
      </c>
      <c r="J47" s="77">
        <f t="shared" si="5"/>
        <v>0</v>
      </c>
    </row>
    <row r="48" spans="1:10" x14ac:dyDescent="0.25">
      <c r="A48" s="43" t="s">
        <v>41</v>
      </c>
      <c r="B48" s="42" t="s">
        <v>40</v>
      </c>
      <c r="C48" s="83"/>
      <c r="D48" s="84"/>
      <c r="E48" s="84"/>
      <c r="F48" s="85"/>
      <c r="G48" s="85"/>
      <c r="H48" s="85"/>
      <c r="I48" s="86"/>
      <c r="J48" s="87"/>
    </row>
    <row r="49" spans="1:10" x14ac:dyDescent="0.25">
      <c r="A49" s="43" t="s">
        <v>43</v>
      </c>
      <c r="B49" s="42" t="s">
        <v>42</v>
      </c>
      <c r="C49" s="83"/>
      <c r="D49" s="84"/>
      <c r="E49" s="84"/>
      <c r="F49" s="85"/>
      <c r="G49" s="85"/>
      <c r="H49" s="85"/>
      <c r="I49" s="86"/>
      <c r="J49" s="87"/>
    </row>
    <row r="50" spans="1:10" x14ac:dyDescent="0.25">
      <c r="A50" s="43" t="s">
        <v>45</v>
      </c>
      <c r="B50" s="42" t="s">
        <v>44</v>
      </c>
      <c r="C50" s="83"/>
      <c r="D50" s="84"/>
      <c r="E50" s="84"/>
      <c r="F50" s="85"/>
      <c r="G50" s="85"/>
      <c r="H50" s="85"/>
      <c r="I50" s="86"/>
      <c r="J50" s="87"/>
    </row>
    <row r="51" spans="1:10" x14ac:dyDescent="0.25">
      <c r="A51" s="43" t="s">
        <v>47</v>
      </c>
      <c r="B51" s="42" t="s">
        <v>46</v>
      </c>
      <c r="C51" s="88"/>
      <c r="D51" s="89"/>
      <c r="E51" s="89"/>
      <c r="F51" s="90"/>
      <c r="G51" s="90"/>
      <c r="H51" s="90"/>
      <c r="I51" s="91"/>
      <c r="J51" s="92"/>
    </row>
    <row r="52" spans="1:10" x14ac:dyDescent="0.25">
      <c r="A52" s="45" t="s">
        <v>39</v>
      </c>
      <c r="B52" s="46" t="s">
        <v>117</v>
      </c>
      <c r="C52" s="75">
        <f t="shared" ref="C52:J52" si="6">+C51+C50+C49+C48</f>
        <v>0</v>
      </c>
      <c r="D52" s="76">
        <f t="shared" si="6"/>
        <v>0</v>
      </c>
      <c r="E52" s="76">
        <f t="shared" si="6"/>
        <v>0</v>
      </c>
      <c r="F52" s="76">
        <f t="shared" si="6"/>
        <v>0</v>
      </c>
      <c r="G52" s="76">
        <f t="shared" si="6"/>
        <v>0</v>
      </c>
      <c r="H52" s="76">
        <f t="shared" si="6"/>
        <v>0</v>
      </c>
      <c r="I52" s="76">
        <f t="shared" si="6"/>
        <v>0</v>
      </c>
      <c r="J52" s="77">
        <f t="shared" si="6"/>
        <v>0</v>
      </c>
    </row>
    <row r="53" spans="1:10" x14ac:dyDescent="0.25">
      <c r="A53" s="43" t="s">
        <v>50</v>
      </c>
      <c r="B53" s="42" t="s">
        <v>49</v>
      </c>
      <c r="C53" s="88"/>
      <c r="D53" s="89"/>
      <c r="E53" s="89"/>
      <c r="F53" s="90"/>
      <c r="G53" s="90"/>
      <c r="H53" s="90"/>
      <c r="I53" s="91"/>
      <c r="J53" s="92"/>
    </row>
    <row r="54" spans="1:10" x14ac:dyDescent="0.25">
      <c r="A54" s="43" t="s">
        <v>52</v>
      </c>
      <c r="B54" s="42" t="s">
        <v>51</v>
      </c>
      <c r="C54" s="88"/>
      <c r="D54" s="89"/>
      <c r="E54" s="89"/>
      <c r="F54" s="90"/>
      <c r="G54" s="90"/>
      <c r="H54" s="90"/>
      <c r="I54" s="91"/>
      <c r="J54" s="92"/>
    </row>
    <row r="55" spans="1:10" x14ac:dyDescent="0.25">
      <c r="A55" s="43" t="s">
        <v>54</v>
      </c>
      <c r="B55" s="42" t="s">
        <v>53</v>
      </c>
      <c r="C55" s="88"/>
      <c r="D55" s="89"/>
      <c r="E55" s="89"/>
      <c r="F55" s="90"/>
      <c r="G55" s="90"/>
      <c r="H55" s="90"/>
      <c r="I55" s="91"/>
      <c r="J55" s="92"/>
    </row>
    <row r="56" spans="1:10" x14ac:dyDescent="0.25">
      <c r="A56" s="43" t="s">
        <v>56</v>
      </c>
      <c r="B56" s="42" t="s">
        <v>55</v>
      </c>
      <c r="C56" s="88"/>
      <c r="D56" s="89"/>
      <c r="E56" s="89"/>
      <c r="F56" s="90"/>
      <c r="G56" s="90"/>
      <c r="H56" s="90"/>
      <c r="I56" s="91"/>
      <c r="J56" s="92"/>
    </row>
    <row r="57" spans="1:10" x14ac:dyDescent="0.25">
      <c r="A57" s="45" t="s">
        <v>48</v>
      </c>
      <c r="B57" s="48" t="s">
        <v>116</v>
      </c>
      <c r="C57" s="75">
        <f t="shared" ref="C57:J57" si="7">+C56+C55+C54+C53</f>
        <v>0</v>
      </c>
      <c r="D57" s="76">
        <f t="shared" si="7"/>
        <v>0</v>
      </c>
      <c r="E57" s="76">
        <f t="shared" si="7"/>
        <v>0</v>
      </c>
      <c r="F57" s="76">
        <f t="shared" si="7"/>
        <v>0</v>
      </c>
      <c r="G57" s="76">
        <f t="shared" si="7"/>
        <v>0</v>
      </c>
      <c r="H57" s="76">
        <f t="shared" si="7"/>
        <v>0</v>
      </c>
      <c r="I57" s="76">
        <f t="shared" si="7"/>
        <v>0</v>
      </c>
      <c r="J57" s="77">
        <f t="shared" si="7"/>
        <v>0</v>
      </c>
    </row>
    <row r="58" spans="1:10" x14ac:dyDescent="0.25">
      <c r="A58" s="43" t="s">
        <v>59</v>
      </c>
      <c r="B58" s="42" t="s">
        <v>58</v>
      </c>
      <c r="C58" s="88">
        <v>28176.95</v>
      </c>
      <c r="D58" s="89">
        <v>32800.99</v>
      </c>
      <c r="E58" s="89">
        <v>54718.66</v>
      </c>
      <c r="F58" s="90">
        <v>88792.26</v>
      </c>
      <c r="G58" s="90">
        <v>95370.89</v>
      </c>
      <c r="H58" s="90">
        <v>170630.61</v>
      </c>
      <c r="I58" s="91">
        <v>148134.1</v>
      </c>
      <c r="J58" s="92">
        <v>271236.12</v>
      </c>
    </row>
    <row r="59" spans="1:10" x14ac:dyDescent="0.25">
      <c r="A59" s="43" t="s">
        <v>61</v>
      </c>
      <c r="B59" s="42" t="s">
        <v>60</v>
      </c>
      <c r="C59" s="88">
        <v>68215.199999999997</v>
      </c>
      <c r="D59" s="89">
        <v>44708.53</v>
      </c>
      <c r="E59" s="89">
        <v>104202.09</v>
      </c>
      <c r="F59" s="90">
        <v>99502.44</v>
      </c>
      <c r="G59" s="90">
        <v>209037.81</v>
      </c>
      <c r="H59" s="90">
        <v>327751.21999999997</v>
      </c>
      <c r="I59" s="91">
        <v>274418.46000000002</v>
      </c>
      <c r="J59" s="92">
        <v>556000</v>
      </c>
    </row>
    <row r="60" spans="1:10" x14ac:dyDescent="0.25">
      <c r="A60" s="45" t="s">
        <v>57</v>
      </c>
      <c r="B60" s="46" t="s">
        <v>115</v>
      </c>
      <c r="C60" s="75">
        <f t="shared" ref="C60:J60" si="8">+C59+C58</f>
        <v>96392.15</v>
      </c>
      <c r="D60" s="76">
        <f t="shared" si="8"/>
        <v>77509.51999999999</v>
      </c>
      <c r="E60" s="76">
        <f t="shared" si="8"/>
        <v>158920.75</v>
      </c>
      <c r="F60" s="76">
        <f t="shared" si="8"/>
        <v>188294.7</v>
      </c>
      <c r="G60" s="76">
        <f t="shared" si="8"/>
        <v>304408.7</v>
      </c>
      <c r="H60" s="76">
        <f t="shared" si="8"/>
        <v>498381.82999999996</v>
      </c>
      <c r="I60" s="76">
        <f t="shared" si="8"/>
        <v>422552.56000000006</v>
      </c>
      <c r="J60" s="77">
        <f t="shared" si="8"/>
        <v>827236.12</v>
      </c>
    </row>
    <row r="61" spans="1:10" ht="17.25" x14ac:dyDescent="0.25">
      <c r="A61" s="50" t="s">
        <v>121</v>
      </c>
      <c r="B61" s="51" t="s">
        <v>144</v>
      </c>
      <c r="C61" s="93"/>
      <c r="D61" s="94">
        <v>0</v>
      </c>
      <c r="E61" s="94"/>
      <c r="F61" s="94">
        <v>0</v>
      </c>
      <c r="G61" s="95"/>
      <c r="H61" s="95">
        <v>0</v>
      </c>
      <c r="I61" s="95"/>
      <c r="J61" s="96">
        <v>0</v>
      </c>
    </row>
    <row r="62" spans="1:10" s="37" customFormat="1" x14ac:dyDescent="0.25">
      <c r="A62" s="268" t="s">
        <v>155</v>
      </c>
      <c r="B62" s="269"/>
      <c r="C62" s="97">
        <f>+C61+C60+C57+C52+C47+C41+C35+C31</f>
        <v>1161485.25</v>
      </c>
      <c r="D62" s="98">
        <f t="shared" ref="D62:J62" si="9">D61+D60+D57+D52+D47+D41+D35+D31</f>
        <v>411335.50999999995</v>
      </c>
      <c r="E62" s="98">
        <f t="shared" si="9"/>
        <v>1988862.2800000003</v>
      </c>
      <c r="F62" s="98">
        <f t="shared" si="9"/>
        <v>1438735.9300000002</v>
      </c>
      <c r="G62" s="98">
        <f t="shared" si="9"/>
        <v>2784310.63</v>
      </c>
      <c r="H62" s="98">
        <f t="shared" si="9"/>
        <v>2307461.25</v>
      </c>
      <c r="I62" s="98">
        <f t="shared" si="9"/>
        <v>3943458.7300000004</v>
      </c>
      <c r="J62" s="99">
        <f t="shared" si="9"/>
        <v>3194953.64</v>
      </c>
    </row>
    <row r="63" spans="1:10" x14ac:dyDescent="0.25">
      <c r="A63" s="4" t="s">
        <v>160</v>
      </c>
      <c r="B63" s="3"/>
      <c r="C63" s="16"/>
      <c r="D63" s="100">
        <v>0</v>
      </c>
      <c r="E63" s="17"/>
      <c r="F63" s="100">
        <v>0</v>
      </c>
      <c r="G63" s="17"/>
      <c r="H63" s="100">
        <v>0</v>
      </c>
      <c r="I63" s="17"/>
      <c r="J63" s="102">
        <v>0</v>
      </c>
    </row>
    <row r="64" spans="1:10" x14ac:dyDescent="0.25">
      <c r="A64" s="268" t="s">
        <v>133</v>
      </c>
      <c r="B64" s="269"/>
      <c r="C64" s="97">
        <f>+C62+C14</f>
        <v>1659878.24</v>
      </c>
      <c r="D64" s="98">
        <f>+D62+D14</f>
        <v>1414111.02</v>
      </c>
      <c r="E64" s="98">
        <f>+E62+C14</f>
        <v>2487255.2700000005</v>
      </c>
      <c r="F64" s="98">
        <f>+F62+D14</f>
        <v>2441511.4400000004</v>
      </c>
      <c r="G64" s="98">
        <f>+G62+C14</f>
        <v>3282703.62</v>
      </c>
      <c r="H64" s="98">
        <f>+H62+D14</f>
        <v>3310236.76</v>
      </c>
      <c r="I64" s="98">
        <f>+I62+C14</f>
        <v>4441851.7200000007</v>
      </c>
      <c r="J64" s="99">
        <f>+J62+D14</f>
        <v>4197729.1500000004</v>
      </c>
    </row>
    <row r="65" spans="1:10" x14ac:dyDescent="0.25">
      <c r="A65" s="4" t="s">
        <v>161</v>
      </c>
      <c r="B65" s="3"/>
      <c r="C65" s="16"/>
      <c r="D65" s="101">
        <f>+D63+$D15</f>
        <v>305416</v>
      </c>
      <c r="E65" s="17"/>
      <c r="F65" s="101">
        <f>+F63+$D15</f>
        <v>305416</v>
      </c>
      <c r="G65" s="17"/>
      <c r="H65" s="101">
        <f>+H63+$D15</f>
        <v>305416</v>
      </c>
      <c r="I65" s="17"/>
      <c r="J65" s="101">
        <f>+J63+$D15</f>
        <v>305416</v>
      </c>
    </row>
    <row r="66" spans="1:10" ht="18.95" customHeight="1" x14ac:dyDescent="0.25">
      <c r="B66" s="53"/>
      <c r="C66" s="52"/>
      <c r="D66" s="52"/>
      <c r="E66" s="52"/>
      <c r="F66" s="52"/>
      <c r="G66" s="52"/>
      <c r="H66" s="52"/>
      <c r="I66" s="52"/>
      <c r="J66" s="52"/>
    </row>
    <row r="67" spans="1:10" ht="21" customHeight="1" x14ac:dyDescent="0.25">
      <c r="A67" s="259" t="s">
        <v>130</v>
      </c>
      <c r="B67" s="265" t="s">
        <v>131</v>
      </c>
      <c r="C67" s="263" t="s">
        <v>122</v>
      </c>
      <c r="D67" s="263"/>
      <c r="E67" s="263"/>
      <c r="F67" s="263"/>
      <c r="G67" s="263"/>
      <c r="H67" s="263"/>
      <c r="I67" s="263"/>
      <c r="J67" s="264"/>
    </row>
    <row r="68" spans="1:10" ht="33" customHeight="1" x14ac:dyDescent="0.25">
      <c r="A68" s="260"/>
      <c r="B68" s="266"/>
      <c r="C68" s="257" t="s">
        <v>177</v>
      </c>
      <c r="D68" s="258"/>
      <c r="E68" s="8" t="s">
        <v>178</v>
      </c>
      <c r="F68" s="7"/>
      <c r="G68" s="6" t="s">
        <v>179</v>
      </c>
      <c r="H68" s="7"/>
      <c r="I68" s="6" t="s">
        <v>180</v>
      </c>
      <c r="J68" s="5"/>
    </row>
    <row r="69" spans="1:10" ht="37.5" customHeight="1" x14ac:dyDescent="0.25">
      <c r="A69" s="261"/>
      <c r="B69" s="267"/>
      <c r="C69" s="29" t="s">
        <v>143</v>
      </c>
      <c r="D69" s="28" t="s">
        <v>182</v>
      </c>
      <c r="E69" s="29" t="s">
        <v>143</v>
      </c>
      <c r="F69" s="28" t="s">
        <v>182</v>
      </c>
      <c r="G69" s="29" t="s">
        <v>143</v>
      </c>
      <c r="H69" s="28" t="s">
        <v>156</v>
      </c>
      <c r="I69" s="29" t="s">
        <v>143</v>
      </c>
      <c r="J69" s="30" t="s">
        <v>4</v>
      </c>
    </row>
    <row r="70" spans="1:10" x14ac:dyDescent="0.25">
      <c r="A70" s="43" t="s">
        <v>64</v>
      </c>
      <c r="B70" s="42" t="s">
        <v>63</v>
      </c>
      <c r="C70" s="103">
        <v>80521.16</v>
      </c>
      <c r="D70" s="104">
        <v>117638.33</v>
      </c>
      <c r="E70" s="104">
        <v>169794.8</v>
      </c>
      <c r="F70" s="104">
        <v>265264.62</v>
      </c>
      <c r="G70" s="104">
        <v>301103.87</v>
      </c>
      <c r="H70" s="104">
        <v>390357.04</v>
      </c>
      <c r="I70" s="104">
        <v>422877.09</v>
      </c>
      <c r="J70" s="105">
        <v>557146.91</v>
      </c>
    </row>
    <row r="71" spans="1:10" x14ac:dyDescent="0.25">
      <c r="A71" s="43" t="s">
        <v>66</v>
      </c>
      <c r="B71" s="42" t="s">
        <v>65</v>
      </c>
      <c r="C71" s="106">
        <v>7058.8</v>
      </c>
      <c r="D71" s="107">
        <v>8891.49</v>
      </c>
      <c r="E71" s="107">
        <v>14758.05</v>
      </c>
      <c r="F71" s="107">
        <v>19584.810000000001</v>
      </c>
      <c r="G71" s="107">
        <v>26910.080000000002</v>
      </c>
      <c r="H71" s="107">
        <v>27841.27</v>
      </c>
      <c r="I71" s="107">
        <v>36390.75</v>
      </c>
      <c r="J71" s="108">
        <v>38350</v>
      </c>
    </row>
    <row r="72" spans="1:10" x14ac:dyDescent="0.25">
      <c r="A72" s="43" t="s">
        <v>68</v>
      </c>
      <c r="B72" s="42" t="s">
        <v>67</v>
      </c>
      <c r="C72" s="109">
        <v>250799.61</v>
      </c>
      <c r="D72" s="110">
        <v>279705.44</v>
      </c>
      <c r="E72" s="110">
        <v>453821.64</v>
      </c>
      <c r="F72" s="110">
        <v>502531.2</v>
      </c>
      <c r="G72" s="110">
        <v>866744.15</v>
      </c>
      <c r="H72" s="110">
        <v>876910.04</v>
      </c>
      <c r="I72" s="110">
        <v>1053826.6399999999</v>
      </c>
      <c r="J72" s="111">
        <v>1251288.73</v>
      </c>
    </row>
    <row r="73" spans="1:10" x14ac:dyDescent="0.25">
      <c r="A73" s="43" t="s">
        <v>69</v>
      </c>
      <c r="B73" s="42" t="s">
        <v>14</v>
      </c>
      <c r="C73" s="106">
        <v>23451.05</v>
      </c>
      <c r="D73" s="107">
        <v>44656.35</v>
      </c>
      <c r="E73" s="107">
        <v>30253.119999999999</v>
      </c>
      <c r="F73" s="107">
        <v>64932.82</v>
      </c>
      <c r="G73" s="107">
        <v>82131.89</v>
      </c>
      <c r="H73" s="107">
        <v>117634.9</v>
      </c>
      <c r="I73" s="107">
        <v>101547.95</v>
      </c>
      <c r="J73" s="108">
        <v>170336.97</v>
      </c>
    </row>
    <row r="74" spans="1:10" x14ac:dyDescent="0.25">
      <c r="A74" s="43" t="s">
        <v>71</v>
      </c>
      <c r="B74" s="42" t="s">
        <v>70</v>
      </c>
      <c r="C74" s="106"/>
      <c r="D74" s="107"/>
      <c r="E74" s="107"/>
      <c r="F74" s="107"/>
      <c r="G74" s="107"/>
      <c r="H74" s="107"/>
      <c r="I74" s="107"/>
      <c r="J74" s="108"/>
    </row>
    <row r="75" spans="1:10" x14ac:dyDescent="0.25">
      <c r="A75" s="43" t="s">
        <v>72</v>
      </c>
      <c r="B75" s="42" t="s">
        <v>12</v>
      </c>
      <c r="C75" s="109"/>
      <c r="D75" s="110"/>
      <c r="E75" s="110"/>
      <c r="F75" s="110"/>
      <c r="G75" s="110"/>
      <c r="H75" s="110"/>
      <c r="I75" s="110"/>
      <c r="J75" s="111"/>
    </row>
    <row r="76" spans="1:10" x14ac:dyDescent="0.25">
      <c r="A76" s="43" t="s">
        <v>74</v>
      </c>
      <c r="B76" s="42" t="s">
        <v>73</v>
      </c>
      <c r="C76" s="109">
        <v>6428.99</v>
      </c>
      <c r="D76" s="110">
        <v>0</v>
      </c>
      <c r="E76" s="110">
        <v>6428.99</v>
      </c>
      <c r="F76" s="110">
        <v>54050.79</v>
      </c>
      <c r="G76" s="110">
        <v>68185.070000000007</v>
      </c>
      <c r="H76" s="110">
        <v>54050.79</v>
      </c>
      <c r="I76" s="110">
        <v>126032.26</v>
      </c>
      <c r="J76" s="111">
        <v>121800</v>
      </c>
    </row>
    <row r="77" spans="1:10" x14ac:dyDescent="0.25">
      <c r="A77" s="43" t="s">
        <v>76</v>
      </c>
      <c r="B77" s="42" t="s">
        <v>75</v>
      </c>
      <c r="C77" s="106"/>
      <c r="D77" s="107"/>
      <c r="E77" s="107"/>
      <c r="F77" s="107"/>
      <c r="G77" s="107"/>
      <c r="H77" s="107"/>
      <c r="I77" s="107"/>
      <c r="J77" s="108"/>
    </row>
    <row r="78" spans="1:10" x14ac:dyDescent="0.25">
      <c r="A78" s="43" t="s">
        <v>78</v>
      </c>
      <c r="B78" s="42" t="s">
        <v>77</v>
      </c>
      <c r="C78" s="106">
        <v>27446.69</v>
      </c>
      <c r="D78" s="107">
        <v>19089.95</v>
      </c>
      <c r="E78" s="107">
        <v>28280.68</v>
      </c>
      <c r="F78" s="107">
        <v>26296.12</v>
      </c>
      <c r="G78" s="107">
        <v>30744.38</v>
      </c>
      <c r="H78" s="107">
        <v>40076.06</v>
      </c>
      <c r="I78" s="107">
        <v>33277.050000000003</v>
      </c>
      <c r="J78" s="108">
        <v>53856</v>
      </c>
    </row>
    <row r="79" spans="1:10" x14ac:dyDescent="0.25">
      <c r="A79" s="43" t="s">
        <v>80</v>
      </c>
      <c r="B79" s="42" t="s">
        <v>79</v>
      </c>
      <c r="C79" s="106">
        <v>29315.49</v>
      </c>
      <c r="D79" s="107">
        <v>5613</v>
      </c>
      <c r="E79" s="107">
        <v>37284.78</v>
      </c>
      <c r="F79" s="107">
        <v>12885.08</v>
      </c>
      <c r="G79" s="107">
        <v>53129.3</v>
      </c>
      <c r="H79" s="107">
        <v>23192.54</v>
      </c>
      <c r="I79" s="107">
        <v>75037.87</v>
      </c>
      <c r="J79" s="108">
        <v>33500</v>
      </c>
    </row>
    <row r="80" spans="1:10" x14ac:dyDescent="0.25">
      <c r="A80" s="45" t="s">
        <v>62</v>
      </c>
      <c r="B80" s="48" t="s">
        <v>127</v>
      </c>
      <c r="C80" s="112">
        <f t="shared" ref="C80:J80" si="10">SUM(C70:C79)</f>
        <v>425021.79</v>
      </c>
      <c r="D80" s="113">
        <f t="shared" si="10"/>
        <v>475594.56</v>
      </c>
      <c r="E80" s="113">
        <f t="shared" si="10"/>
        <v>740622.06</v>
      </c>
      <c r="F80" s="113">
        <f t="shared" si="10"/>
        <v>945545.44</v>
      </c>
      <c r="G80" s="113">
        <f t="shared" si="10"/>
        <v>1428948.74</v>
      </c>
      <c r="H80" s="113">
        <f t="shared" si="10"/>
        <v>1530062.6400000001</v>
      </c>
      <c r="I80" s="113">
        <f t="shared" si="10"/>
        <v>1848989.6099999999</v>
      </c>
      <c r="J80" s="114">
        <f t="shared" si="10"/>
        <v>2226278.6100000003</v>
      </c>
    </row>
    <row r="81" spans="1:10" x14ac:dyDescent="0.25">
      <c r="A81" s="43" t="s">
        <v>83</v>
      </c>
      <c r="B81" s="42" t="s">
        <v>82</v>
      </c>
      <c r="C81" s="115"/>
      <c r="D81" s="116"/>
      <c r="E81" s="107"/>
      <c r="F81" s="107"/>
      <c r="G81" s="107"/>
      <c r="H81" s="107"/>
      <c r="I81" s="107"/>
      <c r="J81" s="108"/>
    </row>
    <row r="82" spans="1:10" x14ac:dyDescent="0.25">
      <c r="A82" s="43" t="s">
        <v>85</v>
      </c>
      <c r="B82" s="42" t="s">
        <v>84</v>
      </c>
      <c r="C82" s="109">
        <v>371260.32</v>
      </c>
      <c r="D82" s="110"/>
      <c r="E82" s="110">
        <v>534111.92000000004</v>
      </c>
      <c r="F82" s="110"/>
      <c r="G82" s="110">
        <v>993796.84</v>
      </c>
      <c r="H82" s="110"/>
      <c r="I82" s="110">
        <v>1399946.3</v>
      </c>
      <c r="J82" s="111"/>
    </row>
    <row r="83" spans="1:10" x14ac:dyDescent="0.25">
      <c r="A83" s="43" t="s">
        <v>86</v>
      </c>
      <c r="B83" s="42" t="s">
        <v>0</v>
      </c>
      <c r="C83" s="106"/>
      <c r="D83" s="107"/>
      <c r="E83" s="107"/>
      <c r="F83" s="107"/>
      <c r="G83" s="107"/>
      <c r="H83" s="107"/>
      <c r="I83" s="107"/>
      <c r="J83" s="108"/>
    </row>
    <row r="84" spans="1:10" x14ac:dyDescent="0.25">
      <c r="A84" s="43" t="s">
        <v>87</v>
      </c>
      <c r="B84" s="42" t="s">
        <v>1</v>
      </c>
      <c r="C84" s="106"/>
      <c r="D84" s="107"/>
      <c r="E84" s="107"/>
      <c r="F84" s="107"/>
      <c r="G84" s="107"/>
      <c r="H84" s="107"/>
      <c r="I84" s="107"/>
      <c r="J84" s="108"/>
    </row>
    <row r="85" spans="1:10" x14ac:dyDescent="0.25">
      <c r="A85" s="43" t="s">
        <v>89</v>
      </c>
      <c r="B85" s="42" t="s">
        <v>88</v>
      </c>
      <c r="C85" s="117"/>
      <c r="D85" s="118"/>
      <c r="E85" s="118"/>
      <c r="F85" s="118"/>
      <c r="G85" s="118"/>
      <c r="H85" s="118"/>
      <c r="I85" s="118"/>
      <c r="J85" s="119"/>
    </row>
    <row r="86" spans="1:10" x14ac:dyDescent="0.25">
      <c r="A86" s="45" t="s">
        <v>81</v>
      </c>
      <c r="B86" s="48" t="s">
        <v>126</v>
      </c>
      <c r="C86" s="112">
        <f t="shared" ref="C86:J86" si="11">SUM(C81:C85)</f>
        <v>371260.32</v>
      </c>
      <c r="D86" s="113">
        <f t="shared" si="11"/>
        <v>0</v>
      </c>
      <c r="E86" s="113">
        <f t="shared" si="11"/>
        <v>534111.92000000004</v>
      </c>
      <c r="F86" s="113">
        <f t="shared" si="11"/>
        <v>0</v>
      </c>
      <c r="G86" s="113">
        <f t="shared" si="11"/>
        <v>993796.84</v>
      </c>
      <c r="H86" s="113">
        <f t="shared" si="11"/>
        <v>0</v>
      </c>
      <c r="I86" s="113">
        <f t="shared" si="11"/>
        <v>1399946.3</v>
      </c>
      <c r="J86" s="114">
        <f t="shared" si="11"/>
        <v>0</v>
      </c>
    </row>
    <row r="87" spans="1:10" x14ac:dyDescent="0.25">
      <c r="A87" s="43" t="s">
        <v>92</v>
      </c>
      <c r="B87" s="42" t="s">
        <v>91</v>
      </c>
      <c r="C87" s="120"/>
      <c r="D87" s="121"/>
      <c r="E87" s="121"/>
      <c r="F87" s="121"/>
      <c r="G87" s="121"/>
      <c r="H87" s="121"/>
      <c r="I87" s="121"/>
      <c r="J87" s="122"/>
    </row>
    <row r="88" spans="1:10" x14ac:dyDescent="0.25">
      <c r="A88" s="43" t="s">
        <v>94</v>
      </c>
      <c r="B88" s="42" t="s">
        <v>93</v>
      </c>
      <c r="C88" s="120"/>
      <c r="D88" s="121"/>
      <c r="E88" s="121"/>
      <c r="F88" s="121"/>
      <c r="G88" s="121"/>
      <c r="H88" s="121"/>
      <c r="I88" s="121"/>
      <c r="J88" s="122"/>
    </row>
    <row r="89" spans="1:10" x14ac:dyDescent="0.25">
      <c r="A89" s="43" t="s">
        <v>96</v>
      </c>
      <c r="B89" s="42" t="s">
        <v>95</v>
      </c>
      <c r="C89" s="120"/>
      <c r="D89" s="121"/>
      <c r="E89" s="121"/>
      <c r="F89" s="121"/>
      <c r="G89" s="121"/>
      <c r="H89" s="121"/>
      <c r="I89" s="121"/>
      <c r="J89" s="122"/>
    </row>
    <row r="90" spans="1:10" x14ac:dyDescent="0.25">
      <c r="A90" s="43" t="s">
        <v>98</v>
      </c>
      <c r="B90" s="42" t="s">
        <v>97</v>
      </c>
      <c r="C90" s="106"/>
      <c r="D90" s="107"/>
      <c r="E90" s="107"/>
      <c r="F90" s="107"/>
      <c r="G90" s="107"/>
      <c r="H90" s="107"/>
      <c r="I90" s="107"/>
      <c r="J90" s="108"/>
    </row>
    <row r="91" spans="1:10" x14ac:dyDescent="0.25">
      <c r="A91" s="45" t="s">
        <v>90</v>
      </c>
      <c r="B91" s="48" t="s">
        <v>125</v>
      </c>
      <c r="C91" s="112">
        <f t="shared" ref="C91:J91" si="12">SUM(C87:C90)</f>
        <v>0</v>
      </c>
      <c r="D91" s="123">
        <f t="shared" si="12"/>
        <v>0</v>
      </c>
      <c r="E91" s="123">
        <f t="shared" si="12"/>
        <v>0</v>
      </c>
      <c r="F91" s="123">
        <f t="shared" si="12"/>
        <v>0</v>
      </c>
      <c r="G91" s="123">
        <f t="shared" si="12"/>
        <v>0</v>
      </c>
      <c r="H91" s="123">
        <f t="shared" si="12"/>
        <v>0</v>
      </c>
      <c r="I91" s="123">
        <f t="shared" si="12"/>
        <v>0</v>
      </c>
      <c r="J91" s="124">
        <f t="shared" si="12"/>
        <v>0</v>
      </c>
    </row>
    <row r="92" spans="1:10" x14ac:dyDescent="0.25">
      <c r="A92" s="43" t="s">
        <v>101</v>
      </c>
      <c r="B92" s="42" t="s">
        <v>100</v>
      </c>
      <c r="C92" s="120"/>
      <c r="D92" s="121"/>
      <c r="E92" s="121"/>
      <c r="F92" s="121"/>
      <c r="G92" s="121"/>
      <c r="H92" s="121"/>
      <c r="I92" s="121"/>
      <c r="J92" s="122"/>
    </row>
    <row r="93" spans="1:10" x14ac:dyDescent="0.25">
      <c r="A93" s="43" t="s">
        <v>103</v>
      </c>
      <c r="B93" s="42" t="s">
        <v>102</v>
      </c>
      <c r="C93" s="120"/>
      <c r="D93" s="121"/>
      <c r="E93" s="121"/>
      <c r="F93" s="121"/>
      <c r="G93" s="121"/>
      <c r="H93" s="121"/>
      <c r="I93" s="121"/>
      <c r="J93" s="122"/>
    </row>
    <row r="94" spans="1:10" x14ac:dyDescent="0.25">
      <c r="A94" s="43" t="s">
        <v>105</v>
      </c>
      <c r="B94" s="42" t="s">
        <v>104</v>
      </c>
      <c r="C94" s="120">
        <v>11970.61</v>
      </c>
      <c r="D94" s="121">
        <v>0</v>
      </c>
      <c r="E94" s="121">
        <v>11970.61</v>
      </c>
      <c r="F94" s="121">
        <v>55308.26</v>
      </c>
      <c r="G94" s="121">
        <v>126823.37</v>
      </c>
      <c r="H94" s="121">
        <v>55308.26</v>
      </c>
      <c r="I94" s="121">
        <v>189787.2</v>
      </c>
      <c r="J94" s="122">
        <v>156000</v>
      </c>
    </row>
    <row r="95" spans="1:10" x14ac:dyDescent="0.25">
      <c r="A95" s="43" t="s">
        <v>107</v>
      </c>
      <c r="B95" s="42" t="s">
        <v>106</v>
      </c>
      <c r="C95" s="120"/>
      <c r="D95" s="121"/>
      <c r="E95" s="121"/>
      <c r="F95" s="121"/>
      <c r="G95" s="121"/>
      <c r="H95" s="121"/>
      <c r="I95" s="121"/>
      <c r="J95" s="122"/>
    </row>
    <row r="96" spans="1:10" x14ac:dyDescent="0.25">
      <c r="A96" s="43" t="s">
        <v>109</v>
      </c>
      <c r="B96" s="42" t="s">
        <v>108</v>
      </c>
      <c r="C96" s="120"/>
      <c r="D96" s="121"/>
      <c r="E96" s="121"/>
      <c r="F96" s="121"/>
      <c r="G96" s="121"/>
      <c r="H96" s="121"/>
      <c r="I96" s="121"/>
      <c r="J96" s="122"/>
    </row>
    <row r="97" spans="1:10" x14ac:dyDescent="0.25">
      <c r="A97" s="45" t="s">
        <v>99</v>
      </c>
      <c r="B97" s="48" t="s">
        <v>124</v>
      </c>
      <c r="C97" s="125">
        <f t="shared" ref="C97:J97" si="13">SUM(C92:C96)</f>
        <v>11970.61</v>
      </c>
      <c r="D97" s="123">
        <f t="shared" si="13"/>
        <v>0</v>
      </c>
      <c r="E97" s="123">
        <f t="shared" si="13"/>
        <v>11970.61</v>
      </c>
      <c r="F97" s="123">
        <f t="shared" si="13"/>
        <v>55308.26</v>
      </c>
      <c r="G97" s="123">
        <f t="shared" si="13"/>
        <v>126823.37</v>
      </c>
      <c r="H97" s="123">
        <f t="shared" si="13"/>
        <v>55308.26</v>
      </c>
      <c r="I97" s="123">
        <f t="shared" si="13"/>
        <v>189787.2</v>
      </c>
      <c r="J97" s="124">
        <f t="shared" si="13"/>
        <v>156000</v>
      </c>
    </row>
    <row r="98" spans="1:10" ht="30" x14ac:dyDescent="0.25">
      <c r="A98" s="45" t="s">
        <v>168</v>
      </c>
      <c r="B98" s="54" t="s">
        <v>128</v>
      </c>
      <c r="C98" s="126"/>
      <c r="D98" s="127"/>
      <c r="E98" s="127"/>
      <c r="F98" s="127"/>
      <c r="G98" s="127"/>
      <c r="H98" s="127"/>
      <c r="I98" s="127"/>
      <c r="J98" s="128"/>
    </row>
    <row r="99" spans="1:10" x14ac:dyDescent="0.25">
      <c r="A99" s="43" t="s">
        <v>112</v>
      </c>
      <c r="B99" s="42" t="s">
        <v>111</v>
      </c>
      <c r="C99" s="120">
        <v>18894.27</v>
      </c>
      <c r="D99" s="121">
        <v>31249.29</v>
      </c>
      <c r="E99" s="121">
        <v>69730.89</v>
      </c>
      <c r="F99" s="121">
        <v>80057.2</v>
      </c>
      <c r="G99" s="121">
        <v>112613.33</v>
      </c>
      <c r="H99" s="121">
        <v>158533.54999999999</v>
      </c>
      <c r="I99" s="121">
        <v>149950.76999999999</v>
      </c>
      <c r="J99" s="122">
        <v>257723.83</v>
      </c>
    </row>
    <row r="100" spans="1:10" x14ac:dyDescent="0.25">
      <c r="A100" s="43" t="s">
        <v>114</v>
      </c>
      <c r="B100" s="42" t="s">
        <v>113</v>
      </c>
      <c r="C100" s="120">
        <v>93532.57</v>
      </c>
      <c r="D100" s="121">
        <v>61928.27</v>
      </c>
      <c r="E100" s="121">
        <v>145512.54999999999</v>
      </c>
      <c r="F100" s="121">
        <v>111097.47</v>
      </c>
      <c r="G100" s="121">
        <v>231632.17</v>
      </c>
      <c r="H100" s="121">
        <v>347772.77</v>
      </c>
      <c r="I100" s="121">
        <v>311800.40999999997</v>
      </c>
      <c r="J100" s="122">
        <v>584448.04</v>
      </c>
    </row>
    <row r="101" spans="1:10" x14ac:dyDescent="0.25">
      <c r="A101" s="45" t="s">
        <v>110</v>
      </c>
      <c r="B101" s="48" t="s">
        <v>123</v>
      </c>
      <c r="C101" s="129">
        <f t="shared" ref="C101:J101" si="14">+C99+C100</f>
        <v>112426.84000000001</v>
      </c>
      <c r="D101" s="130">
        <f t="shared" si="14"/>
        <v>93177.56</v>
      </c>
      <c r="E101" s="130">
        <f t="shared" si="14"/>
        <v>215243.44</v>
      </c>
      <c r="F101" s="130">
        <f t="shared" si="14"/>
        <v>191154.66999999998</v>
      </c>
      <c r="G101" s="130">
        <f t="shared" si="14"/>
        <v>344245.5</v>
      </c>
      <c r="H101" s="130">
        <f t="shared" si="14"/>
        <v>506306.32</v>
      </c>
      <c r="I101" s="130">
        <f t="shared" si="14"/>
        <v>461751.17999999993</v>
      </c>
      <c r="J101" s="131">
        <f t="shared" si="14"/>
        <v>842171.87</v>
      </c>
    </row>
    <row r="102" spans="1:10" ht="17.25" x14ac:dyDescent="0.25">
      <c r="A102" s="55" t="s">
        <v>137</v>
      </c>
      <c r="B102" s="51" t="s">
        <v>144</v>
      </c>
      <c r="C102" s="132"/>
      <c r="D102" s="133">
        <v>0</v>
      </c>
      <c r="E102" s="133"/>
      <c r="F102" s="133">
        <v>0</v>
      </c>
      <c r="G102" s="133"/>
      <c r="H102" s="133">
        <v>0</v>
      </c>
      <c r="I102" s="133"/>
      <c r="J102" s="134">
        <v>0</v>
      </c>
    </row>
    <row r="103" spans="1:10" x14ac:dyDescent="0.25">
      <c r="A103" s="4" t="s">
        <v>132</v>
      </c>
      <c r="B103" s="3"/>
      <c r="C103" s="135">
        <f t="shared" ref="C103:J103" si="15">+C102+C101+C98+C97+C91+C86+C80</f>
        <v>920679.56</v>
      </c>
      <c r="D103" s="136">
        <f t="shared" si="15"/>
        <v>568772.12</v>
      </c>
      <c r="E103" s="136">
        <f t="shared" si="15"/>
        <v>1501948.03</v>
      </c>
      <c r="F103" s="136">
        <f t="shared" si="15"/>
        <v>1192008.3699999999</v>
      </c>
      <c r="G103" s="136">
        <f t="shared" si="15"/>
        <v>2893814.45</v>
      </c>
      <c r="H103" s="136">
        <f t="shared" si="15"/>
        <v>2091677.2200000002</v>
      </c>
      <c r="I103" s="136">
        <f t="shared" si="15"/>
        <v>3900474.29</v>
      </c>
      <c r="J103" s="137">
        <f t="shared" si="15"/>
        <v>3224450.4800000004</v>
      </c>
    </row>
    <row r="104" spans="1:10" x14ac:dyDescent="0.25">
      <c r="A104" s="4" t="s">
        <v>162</v>
      </c>
      <c r="B104" s="3"/>
      <c r="C104" s="16"/>
      <c r="D104" s="100">
        <v>0</v>
      </c>
      <c r="E104" s="17"/>
      <c r="F104" s="100">
        <v>0</v>
      </c>
      <c r="G104" s="17"/>
      <c r="H104" s="100">
        <v>0</v>
      </c>
      <c r="I104" s="17"/>
      <c r="J104" s="102">
        <v>0</v>
      </c>
    </row>
    <row r="105" spans="1:10" x14ac:dyDescent="0.25">
      <c r="A105" s="31"/>
      <c r="B105" s="56"/>
      <c r="C105" s="57"/>
      <c r="D105" s="57"/>
      <c r="E105" s="57"/>
      <c r="F105" s="57"/>
      <c r="G105" s="57"/>
      <c r="H105" s="57"/>
      <c r="I105" s="57"/>
      <c r="J105" s="58"/>
    </row>
    <row r="106" spans="1:10" x14ac:dyDescent="0.25">
      <c r="A106" s="59"/>
      <c r="B106" s="60" t="s">
        <v>129</v>
      </c>
      <c r="C106" s="136">
        <f t="shared" ref="C106:J106" si="16">+C64-C103</f>
        <v>739198.67999999993</v>
      </c>
      <c r="D106" s="136">
        <f t="shared" si="16"/>
        <v>845338.9</v>
      </c>
      <c r="E106" s="136">
        <f t="shared" si="16"/>
        <v>985307.24000000046</v>
      </c>
      <c r="F106" s="136">
        <f t="shared" si="16"/>
        <v>1249503.0700000005</v>
      </c>
      <c r="G106" s="136">
        <f t="shared" si="16"/>
        <v>388889.16999999993</v>
      </c>
      <c r="H106" s="136">
        <f t="shared" si="16"/>
        <v>1218559.5399999996</v>
      </c>
      <c r="I106" s="136">
        <f t="shared" si="16"/>
        <v>541377.43000000063</v>
      </c>
      <c r="J106" s="137">
        <f t="shared" si="16"/>
        <v>973278.66999999993</v>
      </c>
    </row>
    <row r="107" spans="1:10" s="37" customFormat="1" x14ac:dyDescent="0.2">
      <c r="A107" s="59"/>
      <c r="B107" s="60" t="s">
        <v>163</v>
      </c>
      <c r="C107" s="18"/>
      <c r="D107" s="140">
        <f>+D65-D104</f>
        <v>305416</v>
      </c>
      <c r="E107" s="19"/>
      <c r="F107" s="140">
        <f>+F65-F104</f>
        <v>305416</v>
      </c>
      <c r="G107" s="19"/>
      <c r="H107" s="140">
        <f>+H65-H104</f>
        <v>305416</v>
      </c>
      <c r="I107" s="19"/>
      <c r="J107" s="138">
        <f>+J65-J104</f>
        <v>305416</v>
      </c>
    </row>
    <row r="108" spans="1:10" s="37" customFormat="1" x14ac:dyDescent="0.25">
      <c r="A108" s="61"/>
      <c r="B108" s="60" t="s">
        <v>134</v>
      </c>
      <c r="C108" s="136">
        <v>0</v>
      </c>
      <c r="D108" s="136">
        <f>IF(D106&lt;0,-D106,0)</f>
        <v>0</v>
      </c>
      <c r="E108" s="136">
        <v>0</v>
      </c>
      <c r="F108" s="136">
        <f>IF(F106&lt;0,-F106,0)</f>
        <v>0</v>
      </c>
      <c r="G108" s="136">
        <v>0</v>
      </c>
      <c r="H108" s="136">
        <f>IF(H106&lt;0,-H106,0)</f>
        <v>0</v>
      </c>
      <c r="I108" s="136">
        <v>0</v>
      </c>
      <c r="J108" s="139">
        <f>IF(J106&lt;0,-J106,0)</f>
        <v>0</v>
      </c>
    </row>
    <row r="109" spans="1:10" s="20" customFormat="1" ht="21" customHeight="1" x14ac:dyDescent="0.2">
      <c r="A109" s="2" t="s">
        <v>149</v>
      </c>
      <c r="B109" s="2"/>
      <c r="C109" s="2"/>
      <c r="D109" s="2"/>
      <c r="E109" s="2"/>
      <c r="F109" s="2"/>
      <c r="G109" s="2"/>
      <c r="H109" s="2"/>
      <c r="I109" s="2"/>
      <c r="J109" s="2"/>
    </row>
    <row r="110" spans="1:10" s="20" customFormat="1" ht="21" customHeight="1" x14ac:dyDescent="0.2">
      <c r="A110" s="1" t="s">
        <v>151</v>
      </c>
      <c r="B110" s="1"/>
      <c r="C110" s="1"/>
      <c r="D110" s="1"/>
      <c r="E110" s="1"/>
      <c r="F110" s="1"/>
      <c r="G110" s="1"/>
      <c r="H110" s="1"/>
      <c r="I110" s="1"/>
      <c r="J110" s="1"/>
    </row>
    <row r="111" spans="1:10" s="20" customFormat="1" ht="21" customHeight="1" x14ac:dyDescent="0.2">
      <c r="A111" s="14" t="s">
        <v>167</v>
      </c>
      <c r="B111" s="14"/>
      <c r="C111" s="14"/>
      <c r="D111" s="14"/>
      <c r="E111" s="14"/>
      <c r="F111" s="14"/>
      <c r="G111" s="14"/>
      <c r="H111" s="14"/>
      <c r="I111" s="14"/>
      <c r="J111" s="14"/>
    </row>
  </sheetData>
  <sheetProtection password="D3C7" sheet="1" objects="1" scenarios="1"/>
  <mergeCells count="31">
    <mergeCell ref="A3:J3"/>
    <mergeCell ref="A4:J4"/>
    <mergeCell ref="A7:J7"/>
    <mergeCell ref="A9:J9"/>
    <mergeCell ref="C67:J67"/>
    <mergeCell ref="B67:B69"/>
    <mergeCell ref="A62:B62"/>
    <mergeCell ref="A5:J5"/>
    <mergeCell ref="B11:B13"/>
    <mergeCell ref="C12:D12"/>
    <mergeCell ref="A63:B63"/>
    <mergeCell ref="A64:B64"/>
    <mergeCell ref="A65:B65"/>
    <mergeCell ref="A8:J8"/>
    <mergeCell ref="A11:A13"/>
    <mergeCell ref="A111:J111"/>
    <mergeCell ref="C11:J11"/>
    <mergeCell ref="A6:J6"/>
    <mergeCell ref="B1:J2"/>
    <mergeCell ref="E12:F12"/>
    <mergeCell ref="G12:H12"/>
    <mergeCell ref="I12:J12"/>
    <mergeCell ref="A103:B103"/>
    <mergeCell ref="A104:B104"/>
    <mergeCell ref="A109:J109"/>
    <mergeCell ref="A110:J110"/>
    <mergeCell ref="C68:D68"/>
    <mergeCell ref="E68:F68"/>
    <mergeCell ref="G68:H68"/>
    <mergeCell ref="I68:J68"/>
    <mergeCell ref="A67:A69"/>
  </mergeCells>
  <pageMargins left="0.31496062992126" right="0.118110236220472" top="0.15748031496063" bottom="0" header="0" footer="0"/>
  <pageSetup paperSize="9" scale="56"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93"/>
  <sheetViews>
    <sheetView showGridLines="0" zoomScale="85" zoomScaleNormal="85" workbookViewId="0"/>
  </sheetViews>
  <sheetFormatPr defaultColWidth="12.5703125" defaultRowHeight="15" customHeight="1" x14ac:dyDescent="0.25"/>
  <cols>
    <col min="1" max="1" width="15.7109375" style="20" customWidth="1"/>
    <col min="2" max="2" width="65.85546875" style="20" customWidth="1"/>
    <col min="3" max="3" width="37.140625" style="20" customWidth="1"/>
    <col min="4" max="4" width="35.42578125" style="20" bestFit="1" customWidth="1"/>
    <col min="5" max="5" width="34.85546875" style="20" bestFit="1" customWidth="1"/>
    <col min="6" max="6" width="14" style="20" bestFit="1" customWidth="1"/>
    <col min="7" max="7" width="20.85546875" style="21" customWidth="1"/>
    <col min="8" max="8" width="22" style="21" customWidth="1"/>
    <col min="9" max="9" width="20.140625" style="21" customWidth="1"/>
    <col min="10" max="10" width="21.85546875" style="21" customWidth="1"/>
    <col min="11" max="11" width="19.85546875" style="21" customWidth="1"/>
    <col min="12" max="12" width="23" style="21" customWidth="1"/>
    <col min="13" max="13" width="21.7109375" style="21" customWidth="1"/>
    <col min="14" max="14" width="23.5703125" style="21" customWidth="1"/>
    <col min="15" max="15" width="12.5703125" style="21" customWidth="1"/>
    <col min="16" max="16384" width="12.5703125" style="21"/>
  </cols>
  <sheetData>
    <row r="1" spans="1:14" ht="53.45" customHeight="1" x14ac:dyDescent="0.25">
      <c r="A1" s="148"/>
      <c r="B1" s="9" t="s">
        <v>146</v>
      </c>
      <c r="C1" s="9"/>
      <c r="D1" s="9"/>
      <c r="E1" s="9"/>
      <c r="F1" s="9"/>
      <c r="G1" s="9"/>
      <c r="H1" s="9"/>
      <c r="I1" s="9"/>
      <c r="J1" s="9"/>
      <c r="K1" s="9"/>
      <c r="L1" s="9"/>
      <c r="M1" s="9"/>
      <c r="N1" s="9"/>
    </row>
    <row r="2" spans="1:14" ht="16.5" customHeight="1" x14ac:dyDescent="0.25">
      <c r="B2" s="9"/>
      <c r="C2" s="9"/>
      <c r="D2" s="9"/>
      <c r="E2" s="9"/>
      <c r="F2" s="9"/>
      <c r="G2" s="9"/>
      <c r="H2" s="9"/>
      <c r="I2" s="9"/>
      <c r="J2" s="9"/>
      <c r="K2" s="9"/>
      <c r="L2" s="9"/>
      <c r="M2" s="9"/>
      <c r="N2" s="9"/>
    </row>
    <row r="3" spans="1:14" s="37" customFormat="1" ht="30" customHeight="1" x14ac:dyDescent="0.2">
      <c r="A3" s="10" t="s">
        <v>145</v>
      </c>
      <c r="B3" s="10"/>
      <c r="C3" s="10"/>
      <c r="D3" s="10"/>
      <c r="E3" s="10"/>
      <c r="F3" s="10"/>
      <c r="G3" s="10"/>
      <c r="H3" s="10"/>
      <c r="I3" s="10"/>
      <c r="J3" s="10"/>
      <c r="K3" s="10"/>
      <c r="L3" s="10"/>
      <c r="M3" s="10"/>
      <c r="N3" s="10"/>
    </row>
    <row r="4" spans="1:14" s="37" customFormat="1" ht="15" customHeight="1" x14ac:dyDescent="0.2">
      <c r="A4" s="10" t="s">
        <v>150</v>
      </c>
      <c r="B4" s="10"/>
      <c r="C4" s="10"/>
      <c r="D4" s="10"/>
      <c r="E4" s="10"/>
      <c r="F4" s="10"/>
      <c r="G4" s="10"/>
      <c r="H4" s="10"/>
      <c r="I4" s="10"/>
      <c r="J4" s="10"/>
      <c r="K4" s="10"/>
      <c r="L4" s="10"/>
      <c r="M4" s="10"/>
      <c r="N4" s="10"/>
    </row>
    <row r="5" spans="1:14" s="37" customFormat="1" ht="15" customHeight="1" x14ac:dyDescent="0.2">
      <c r="A5" s="262" t="s">
        <v>164</v>
      </c>
      <c r="B5" s="262"/>
      <c r="C5" s="262"/>
      <c r="D5" s="262"/>
      <c r="E5" s="262"/>
      <c r="F5" s="262"/>
      <c r="G5" s="262"/>
      <c r="H5" s="262"/>
      <c r="I5" s="262"/>
      <c r="J5" s="262"/>
      <c r="K5" s="262"/>
      <c r="L5" s="262"/>
      <c r="M5" s="262"/>
      <c r="N5" s="262"/>
    </row>
    <row r="6" spans="1:14" s="37" customFormat="1" ht="15" customHeight="1" x14ac:dyDescent="0.2">
      <c r="A6" s="10" t="s">
        <v>165</v>
      </c>
      <c r="B6" s="10"/>
      <c r="C6" s="10"/>
      <c r="D6" s="10"/>
      <c r="E6" s="10"/>
      <c r="F6" s="10"/>
      <c r="G6" s="10"/>
      <c r="H6" s="10"/>
      <c r="I6" s="10"/>
      <c r="J6" s="10"/>
      <c r="K6" s="10"/>
      <c r="L6" s="10"/>
      <c r="M6" s="10"/>
      <c r="N6" s="10"/>
    </row>
    <row r="7" spans="1:14" s="37" customFormat="1" ht="65.099999999999994" customHeight="1" x14ac:dyDescent="0.2">
      <c r="A7" s="10" t="s">
        <v>153</v>
      </c>
      <c r="B7" s="10"/>
      <c r="C7" s="10"/>
      <c r="D7" s="10"/>
      <c r="E7" s="10"/>
      <c r="F7" s="10"/>
      <c r="G7" s="10"/>
      <c r="H7" s="10"/>
      <c r="I7" s="10"/>
      <c r="J7" s="10"/>
      <c r="K7" s="10"/>
      <c r="L7" s="10"/>
      <c r="M7" s="10"/>
      <c r="N7" s="10"/>
    </row>
    <row r="8" spans="1:14" s="37" customFormat="1" ht="15" customHeight="1" x14ac:dyDescent="0.2">
      <c r="A8" s="10" t="s">
        <v>152</v>
      </c>
      <c r="B8" s="10"/>
      <c r="C8" s="10"/>
      <c r="D8" s="10"/>
      <c r="E8" s="10"/>
      <c r="F8" s="10"/>
      <c r="G8" s="10"/>
      <c r="H8" s="10"/>
      <c r="I8" s="10"/>
      <c r="J8" s="10"/>
      <c r="K8" s="10"/>
      <c r="L8" s="10"/>
      <c r="M8" s="10"/>
      <c r="N8" s="10"/>
    </row>
    <row r="9" spans="1:14" s="37" customFormat="1" ht="15" customHeight="1" x14ac:dyDescent="0.2">
      <c r="A9" s="262" t="s">
        <v>166</v>
      </c>
      <c r="B9" s="262"/>
      <c r="C9" s="262"/>
      <c r="D9" s="262"/>
      <c r="E9" s="262"/>
      <c r="F9" s="262"/>
      <c r="G9" s="262"/>
      <c r="H9" s="262"/>
      <c r="I9" s="262"/>
      <c r="J9" s="262"/>
      <c r="K9" s="262"/>
      <c r="L9" s="262"/>
      <c r="M9" s="262"/>
      <c r="N9" s="262"/>
    </row>
    <row r="10" spans="1:14" s="24" customFormat="1" ht="18.75" customHeight="1" x14ac:dyDescent="0.25">
      <c r="A10" s="22"/>
      <c r="B10" s="23"/>
      <c r="C10" s="23"/>
      <c r="D10" s="23"/>
      <c r="E10" s="23"/>
      <c r="F10" s="23"/>
      <c r="G10" s="23"/>
      <c r="H10" s="23"/>
      <c r="I10" s="23"/>
      <c r="J10" s="23"/>
      <c r="K10" s="23"/>
      <c r="L10" s="23"/>
      <c r="M10" s="23"/>
      <c r="N10" s="23"/>
    </row>
    <row r="11" spans="1:14" ht="15.6" customHeight="1" x14ac:dyDescent="0.25">
      <c r="A11" s="265" t="s">
        <v>130</v>
      </c>
      <c r="B11" s="270" t="s">
        <v>131</v>
      </c>
      <c r="C11" s="270" t="s">
        <v>169</v>
      </c>
      <c r="D11" s="270" t="s">
        <v>170</v>
      </c>
      <c r="E11" s="270" t="s">
        <v>171</v>
      </c>
      <c r="F11" s="270" t="s">
        <v>172</v>
      </c>
      <c r="G11" s="13" t="s">
        <v>3</v>
      </c>
      <c r="H11" s="12"/>
      <c r="I11" s="12"/>
      <c r="J11" s="12"/>
      <c r="K11" s="12"/>
      <c r="L11" s="12"/>
      <c r="M11" s="12"/>
      <c r="N11" s="11"/>
    </row>
    <row r="12" spans="1:14" ht="33" customHeight="1" x14ac:dyDescent="0.25">
      <c r="A12" s="274"/>
      <c r="B12" s="266"/>
      <c r="C12" s="266"/>
      <c r="D12" s="266"/>
      <c r="E12" s="266"/>
      <c r="F12" s="266"/>
      <c r="G12" s="272" t="s">
        <v>177</v>
      </c>
      <c r="H12" s="273"/>
      <c r="I12" s="8" t="s">
        <v>178</v>
      </c>
      <c r="J12" s="7"/>
      <c r="K12" s="6" t="s">
        <v>179</v>
      </c>
      <c r="L12" s="7"/>
      <c r="M12" s="6" t="s">
        <v>180</v>
      </c>
      <c r="N12" s="5"/>
    </row>
    <row r="13" spans="1:14" ht="37.5" customHeight="1" x14ac:dyDescent="0.25">
      <c r="A13" s="275"/>
      <c r="B13" s="271"/>
      <c r="C13" s="271"/>
      <c r="D13" s="271"/>
      <c r="E13" s="271"/>
      <c r="F13" s="271"/>
      <c r="G13" s="25" t="s">
        <v>143</v>
      </c>
      <c r="H13" s="26" t="s">
        <v>181</v>
      </c>
      <c r="I13" s="27" t="s">
        <v>143</v>
      </c>
      <c r="J13" s="28" t="s">
        <v>181</v>
      </c>
      <c r="K13" s="29" t="s">
        <v>143</v>
      </c>
      <c r="L13" s="28" t="s">
        <v>156</v>
      </c>
      <c r="M13" s="29" t="s">
        <v>143</v>
      </c>
      <c r="N13" s="30" t="s">
        <v>4</v>
      </c>
    </row>
    <row r="14" spans="1:14" s="34" customFormat="1" ht="19.5" customHeight="1" x14ac:dyDescent="0.2">
      <c r="A14" s="31"/>
      <c r="B14" s="32" t="s">
        <v>138</v>
      </c>
      <c r="C14" s="32"/>
      <c r="D14" s="32"/>
      <c r="E14" s="32"/>
      <c r="F14" s="32"/>
      <c r="G14" s="62">
        <v>498392.99</v>
      </c>
      <c r="H14" s="63">
        <v>1002775.51</v>
      </c>
      <c r="I14" s="33"/>
      <c r="J14" s="33"/>
      <c r="K14" s="33"/>
      <c r="L14" s="33"/>
      <c r="M14" s="33"/>
      <c r="N14" s="33"/>
    </row>
    <row r="15" spans="1:14" s="37" customFormat="1" x14ac:dyDescent="0.2">
      <c r="A15" s="31"/>
      <c r="B15" s="35" t="s">
        <v>157</v>
      </c>
      <c r="C15" s="35"/>
      <c r="D15" s="35"/>
      <c r="E15" s="35"/>
      <c r="F15" s="35"/>
      <c r="G15" s="15"/>
      <c r="H15" s="63">
        <v>305416</v>
      </c>
      <c r="I15" s="36"/>
      <c r="J15" s="36"/>
      <c r="K15" s="36"/>
      <c r="L15" s="36"/>
      <c r="M15" s="36"/>
      <c r="N15" s="36"/>
    </row>
    <row r="16" spans="1:14" s="37" customFormat="1" x14ac:dyDescent="0.2">
      <c r="A16" s="31"/>
      <c r="B16" s="38"/>
      <c r="C16" s="38"/>
      <c r="D16" s="38"/>
      <c r="E16" s="38"/>
      <c r="F16" s="38"/>
      <c r="G16" s="39"/>
      <c r="H16" s="39"/>
      <c r="I16" s="40"/>
      <c r="J16" s="40"/>
      <c r="K16" s="40"/>
      <c r="L16" s="40"/>
      <c r="M16" s="40"/>
      <c r="N16" s="40"/>
    </row>
    <row r="17" spans="1:14" s="37" customFormat="1" x14ac:dyDescent="0.25">
      <c r="A17" s="149" t="s">
        <v>7</v>
      </c>
      <c r="B17" s="150" t="s">
        <v>6</v>
      </c>
      <c r="C17" s="194"/>
      <c r="D17" s="194"/>
      <c r="E17" s="194"/>
      <c r="F17" s="198"/>
      <c r="G17" s="64">
        <v>352614.16</v>
      </c>
      <c r="H17" s="65">
        <f>SUM(H18:H23)</f>
        <v>194888.09</v>
      </c>
      <c r="I17" s="65">
        <v>837024.53</v>
      </c>
      <c r="J17" s="65">
        <f>SUM(J18:J23)</f>
        <v>1000877.1900000001</v>
      </c>
      <c r="K17" s="65">
        <v>1161482.8400000001</v>
      </c>
      <c r="L17" s="65">
        <f>SUM(L18:L23)</f>
        <v>1355735.9000000001</v>
      </c>
      <c r="M17" s="65">
        <v>1680608.79</v>
      </c>
      <c r="N17" s="66">
        <f>SUM(N18:N23)</f>
        <v>1710594.6</v>
      </c>
    </row>
    <row r="18" spans="1:14" s="37" customFormat="1" ht="25.5" x14ac:dyDescent="0.25">
      <c r="A18" s="151"/>
      <c r="B18" s="190"/>
      <c r="C18" s="204" t="s">
        <v>192</v>
      </c>
      <c r="D18" s="204" t="s">
        <v>193</v>
      </c>
      <c r="E18" s="204" t="s">
        <v>194</v>
      </c>
      <c r="F18" s="206" t="s">
        <v>195</v>
      </c>
      <c r="G18" s="207"/>
      <c r="H18" s="208">
        <v>8775.17</v>
      </c>
      <c r="I18" s="209"/>
      <c r="J18" s="208">
        <v>29081.040000000001</v>
      </c>
      <c r="K18" s="209"/>
      <c r="L18" s="208">
        <v>54540.52</v>
      </c>
      <c r="M18" s="209"/>
      <c r="N18" s="210">
        <v>80000</v>
      </c>
    </row>
    <row r="19" spans="1:14" s="37" customFormat="1" ht="38.25" x14ac:dyDescent="0.25">
      <c r="A19" s="151"/>
      <c r="B19" s="190"/>
      <c r="C19" s="211" t="s">
        <v>196</v>
      </c>
      <c r="D19" s="211" t="s">
        <v>197</v>
      </c>
      <c r="E19" s="211" t="s">
        <v>198</v>
      </c>
      <c r="F19" s="212" t="s">
        <v>195</v>
      </c>
      <c r="G19" s="213"/>
      <c r="H19" s="214">
        <v>158991.04000000001</v>
      </c>
      <c r="I19" s="215"/>
      <c r="J19" s="214">
        <v>895494.78</v>
      </c>
      <c r="K19" s="215"/>
      <c r="L19" s="214">
        <v>984898.5</v>
      </c>
      <c r="M19" s="215"/>
      <c r="N19" s="216">
        <v>1074302.22</v>
      </c>
    </row>
    <row r="20" spans="1:14" s="37" customFormat="1" ht="38.25" x14ac:dyDescent="0.25">
      <c r="A20" s="151"/>
      <c r="B20" s="190"/>
      <c r="C20" s="211" t="s">
        <v>199</v>
      </c>
      <c r="D20" s="211" t="s">
        <v>197</v>
      </c>
      <c r="E20" s="211" t="s">
        <v>200</v>
      </c>
      <c r="F20" s="212" t="s">
        <v>195</v>
      </c>
      <c r="G20" s="213"/>
      <c r="H20" s="214">
        <v>20077.86</v>
      </c>
      <c r="I20" s="215"/>
      <c r="J20" s="214">
        <v>66349.58</v>
      </c>
      <c r="K20" s="215"/>
      <c r="L20" s="214">
        <v>117031.79</v>
      </c>
      <c r="M20" s="215"/>
      <c r="N20" s="216">
        <v>167714</v>
      </c>
    </row>
    <row r="21" spans="1:14" s="37" customFormat="1" ht="25.5" x14ac:dyDescent="0.25">
      <c r="A21" s="151"/>
      <c r="B21" s="190"/>
      <c r="C21" s="211" t="s">
        <v>201</v>
      </c>
      <c r="D21" s="211" t="s">
        <v>202</v>
      </c>
      <c r="E21" s="211" t="s">
        <v>194</v>
      </c>
      <c r="F21" s="212" t="s">
        <v>195</v>
      </c>
      <c r="G21" s="213"/>
      <c r="H21" s="214">
        <v>7044.02</v>
      </c>
      <c r="I21" s="215"/>
      <c r="J21" s="214">
        <v>9913.6200000000008</v>
      </c>
      <c r="K21" s="215"/>
      <c r="L21" s="214">
        <v>187996</v>
      </c>
      <c r="M21" s="215"/>
      <c r="N21" s="216">
        <v>366078.38</v>
      </c>
    </row>
    <row r="22" spans="1:14" s="37" customFormat="1" ht="25.5" x14ac:dyDescent="0.25">
      <c r="A22" s="151"/>
      <c r="B22" s="190"/>
      <c r="C22" s="211" t="s">
        <v>203</v>
      </c>
      <c r="D22" s="211" t="s">
        <v>204</v>
      </c>
      <c r="E22" s="211" t="s">
        <v>194</v>
      </c>
      <c r="F22" s="212" t="s">
        <v>195</v>
      </c>
      <c r="G22" s="213"/>
      <c r="H22" s="214">
        <v>0</v>
      </c>
      <c r="I22" s="215"/>
      <c r="J22" s="214">
        <v>0</v>
      </c>
      <c r="K22" s="215"/>
      <c r="L22" s="214">
        <v>250</v>
      </c>
      <c r="M22" s="215"/>
      <c r="N22" s="216">
        <v>500</v>
      </c>
    </row>
    <row r="23" spans="1:14" s="37" customFormat="1" ht="38.25" x14ac:dyDescent="0.25">
      <c r="A23" s="151"/>
      <c r="B23" s="190"/>
      <c r="C23" s="191" t="s">
        <v>205</v>
      </c>
      <c r="D23" s="191" t="s">
        <v>206</v>
      </c>
      <c r="E23" s="191" t="s">
        <v>207</v>
      </c>
      <c r="F23" s="195" t="s">
        <v>195</v>
      </c>
      <c r="G23" s="199"/>
      <c r="H23" s="201">
        <v>0</v>
      </c>
      <c r="I23" s="200"/>
      <c r="J23" s="201">
        <v>38.17</v>
      </c>
      <c r="K23" s="200"/>
      <c r="L23" s="201">
        <v>11019.09</v>
      </c>
      <c r="M23" s="200"/>
      <c r="N23" s="202">
        <v>22000</v>
      </c>
    </row>
    <row r="24" spans="1:14" x14ac:dyDescent="0.25">
      <c r="A24" s="151" t="s">
        <v>13</v>
      </c>
      <c r="B24" s="150" t="s">
        <v>12</v>
      </c>
      <c r="C24" s="192"/>
      <c r="D24" s="192"/>
      <c r="E24" s="192"/>
      <c r="F24" s="196"/>
      <c r="G24" s="71"/>
      <c r="H24" s="73"/>
      <c r="I24" s="73">
        <v>16310.53</v>
      </c>
      <c r="J24" s="73"/>
      <c r="K24" s="73">
        <v>16310.53</v>
      </c>
      <c r="L24" s="73"/>
      <c r="M24" s="73">
        <v>16310.53</v>
      </c>
      <c r="N24" s="74"/>
    </row>
    <row r="25" spans="1:14" ht="30" x14ac:dyDescent="0.25">
      <c r="A25" s="154" t="s">
        <v>5</v>
      </c>
      <c r="B25" s="155" t="s">
        <v>136</v>
      </c>
      <c r="C25" s="152"/>
      <c r="D25" s="152"/>
      <c r="E25" s="152"/>
      <c r="F25" s="153"/>
      <c r="G25" s="75">
        <f t="shared" ref="G25:N25" si="0">+G17+G24</f>
        <v>352614.16</v>
      </c>
      <c r="H25" s="76">
        <f t="shared" si="0"/>
        <v>194888.09</v>
      </c>
      <c r="I25" s="76">
        <f t="shared" si="0"/>
        <v>853335.06</v>
      </c>
      <c r="J25" s="76">
        <f t="shared" si="0"/>
        <v>1000877.1900000001</v>
      </c>
      <c r="K25" s="76">
        <f t="shared" si="0"/>
        <v>1177793.3700000001</v>
      </c>
      <c r="L25" s="76">
        <f t="shared" si="0"/>
        <v>1355735.9000000001</v>
      </c>
      <c r="M25" s="76">
        <f t="shared" si="0"/>
        <v>1696919.32</v>
      </c>
      <c r="N25" s="77">
        <f t="shared" si="0"/>
        <v>1710594.6</v>
      </c>
    </row>
    <row r="26" spans="1:14" s="47" customFormat="1" x14ac:dyDescent="0.25">
      <c r="A26" s="151" t="s">
        <v>173</v>
      </c>
      <c r="B26" s="150" t="s">
        <v>14</v>
      </c>
      <c r="C26" s="203"/>
      <c r="D26" s="203"/>
      <c r="E26" s="203"/>
      <c r="F26" s="205"/>
      <c r="G26" s="78">
        <v>65832.59</v>
      </c>
      <c r="H26" s="80">
        <f>SUM(H27:H38)</f>
        <v>3549.99</v>
      </c>
      <c r="I26" s="80">
        <v>71576.36</v>
      </c>
      <c r="J26" s="80">
        <f>SUM(J27:J38)</f>
        <v>74293.63</v>
      </c>
      <c r="K26" s="80">
        <v>118183.81</v>
      </c>
      <c r="L26" s="80">
        <f>SUM(L27:L38)</f>
        <v>132002.27000000002</v>
      </c>
      <c r="M26" s="80">
        <v>129827.76</v>
      </c>
      <c r="N26" s="82">
        <f>SUM(N27:N38)</f>
        <v>189710.9</v>
      </c>
    </row>
    <row r="27" spans="1:14" s="47" customFormat="1" ht="25.5" x14ac:dyDescent="0.25">
      <c r="A27" s="151"/>
      <c r="B27" s="190"/>
      <c r="C27" s="204" t="s">
        <v>208</v>
      </c>
      <c r="D27" s="204" t="s">
        <v>209</v>
      </c>
      <c r="E27" s="204" t="s">
        <v>194</v>
      </c>
      <c r="F27" s="206" t="s">
        <v>195</v>
      </c>
      <c r="G27" s="218"/>
      <c r="H27" s="220">
        <v>0</v>
      </c>
      <c r="I27" s="220"/>
      <c r="J27" s="220">
        <v>15336.12</v>
      </c>
      <c r="K27" s="220"/>
      <c r="L27" s="220">
        <v>20168.060000000001</v>
      </c>
      <c r="M27" s="220"/>
      <c r="N27" s="222">
        <v>25000</v>
      </c>
    </row>
    <row r="28" spans="1:14" s="47" customFormat="1" ht="25.5" x14ac:dyDescent="0.25">
      <c r="A28" s="151"/>
      <c r="B28" s="190"/>
      <c r="C28" s="211" t="s">
        <v>210</v>
      </c>
      <c r="D28" s="211" t="s">
        <v>209</v>
      </c>
      <c r="E28" s="211" t="s">
        <v>194</v>
      </c>
      <c r="F28" s="212" t="s">
        <v>195</v>
      </c>
      <c r="G28" s="223"/>
      <c r="H28" s="224">
        <v>3549.99</v>
      </c>
      <c r="I28" s="224"/>
      <c r="J28" s="224">
        <v>45262.53</v>
      </c>
      <c r="K28" s="224"/>
      <c r="L28" s="224">
        <v>60795.77</v>
      </c>
      <c r="M28" s="224"/>
      <c r="N28" s="225">
        <v>76329</v>
      </c>
    </row>
    <row r="29" spans="1:14" s="47" customFormat="1" ht="25.5" x14ac:dyDescent="0.25">
      <c r="A29" s="151"/>
      <c r="B29" s="190"/>
      <c r="C29" s="211" t="s">
        <v>211</v>
      </c>
      <c r="D29" s="211" t="s">
        <v>209</v>
      </c>
      <c r="E29" s="211" t="s">
        <v>194</v>
      </c>
      <c r="F29" s="212" t="s">
        <v>195</v>
      </c>
      <c r="G29" s="223"/>
      <c r="H29" s="224">
        <v>0</v>
      </c>
      <c r="I29" s="224"/>
      <c r="J29" s="224">
        <v>0</v>
      </c>
      <c r="K29" s="224"/>
      <c r="L29" s="224">
        <v>2500</v>
      </c>
      <c r="M29" s="224"/>
      <c r="N29" s="225">
        <v>5000</v>
      </c>
    </row>
    <row r="30" spans="1:14" s="47" customFormat="1" ht="38.25" x14ac:dyDescent="0.25">
      <c r="A30" s="151"/>
      <c r="B30" s="190"/>
      <c r="C30" s="211" t="s">
        <v>212</v>
      </c>
      <c r="D30" s="211" t="s">
        <v>209</v>
      </c>
      <c r="E30" s="211" t="s">
        <v>194</v>
      </c>
      <c r="F30" s="212" t="s">
        <v>195</v>
      </c>
      <c r="G30" s="223"/>
      <c r="H30" s="224">
        <v>0</v>
      </c>
      <c r="I30" s="224"/>
      <c r="J30" s="224">
        <v>0</v>
      </c>
      <c r="K30" s="224"/>
      <c r="L30" s="224">
        <v>750</v>
      </c>
      <c r="M30" s="224"/>
      <c r="N30" s="225">
        <v>1500</v>
      </c>
    </row>
    <row r="31" spans="1:14" s="47" customFormat="1" ht="25.5" x14ac:dyDescent="0.25">
      <c r="A31" s="151"/>
      <c r="B31" s="190"/>
      <c r="C31" s="211" t="s">
        <v>213</v>
      </c>
      <c r="D31" s="211" t="s">
        <v>209</v>
      </c>
      <c r="E31" s="211" t="s">
        <v>214</v>
      </c>
      <c r="F31" s="212" t="s">
        <v>195</v>
      </c>
      <c r="G31" s="223"/>
      <c r="H31" s="224">
        <v>0</v>
      </c>
      <c r="I31" s="224"/>
      <c r="J31" s="224">
        <v>0</v>
      </c>
      <c r="K31" s="224"/>
      <c r="L31" s="224">
        <v>2500</v>
      </c>
      <c r="M31" s="224"/>
      <c r="N31" s="225">
        <v>5000</v>
      </c>
    </row>
    <row r="32" spans="1:14" s="47" customFormat="1" ht="38.25" x14ac:dyDescent="0.25">
      <c r="A32" s="151"/>
      <c r="B32" s="190"/>
      <c r="C32" s="211" t="s">
        <v>215</v>
      </c>
      <c r="D32" s="211" t="s">
        <v>216</v>
      </c>
      <c r="E32" s="211" t="s">
        <v>217</v>
      </c>
      <c r="F32" s="212" t="s">
        <v>195</v>
      </c>
      <c r="G32" s="223"/>
      <c r="H32" s="224">
        <v>0</v>
      </c>
      <c r="I32" s="224"/>
      <c r="J32" s="224">
        <v>0</v>
      </c>
      <c r="K32" s="224"/>
      <c r="L32" s="224">
        <v>1250</v>
      </c>
      <c r="M32" s="224"/>
      <c r="N32" s="225">
        <v>2500</v>
      </c>
    </row>
    <row r="33" spans="1:14" s="47" customFormat="1" ht="38.25" x14ac:dyDescent="0.25">
      <c r="A33" s="151"/>
      <c r="B33" s="190"/>
      <c r="C33" s="211" t="s">
        <v>218</v>
      </c>
      <c r="D33" s="211" t="s">
        <v>209</v>
      </c>
      <c r="E33" s="211" t="s">
        <v>214</v>
      </c>
      <c r="F33" s="212" t="s">
        <v>195</v>
      </c>
      <c r="G33" s="223"/>
      <c r="H33" s="224">
        <v>0</v>
      </c>
      <c r="I33" s="224"/>
      <c r="J33" s="224">
        <v>13332.68</v>
      </c>
      <c r="K33" s="224"/>
      <c r="L33" s="224">
        <v>13416.34</v>
      </c>
      <c r="M33" s="224"/>
      <c r="N33" s="225">
        <v>13500</v>
      </c>
    </row>
    <row r="34" spans="1:14" s="47" customFormat="1" ht="25.5" x14ac:dyDescent="0.25">
      <c r="A34" s="151"/>
      <c r="B34" s="190"/>
      <c r="C34" s="211" t="s">
        <v>219</v>
      </c>
      <c r="D34" s="211" t="s">
        <v>209</v>
      </c>
      <c r="E34" s="211" t="s">
        <v>214</v>
      </c>
      <c r="F34" s="212" t="s">
        <v>195</v>
      </c>
      <c r="G34" s="223"/>
      <c r="H34" s="224">
        <v>0</v>
      </c>
      <c r="I34" s="224"/>
      <c r="J34" s="224">
        <v>0</v>
      </c>
      <c r="K34" s="224"/>
      <c r="L34" s="224">
        <v>8000</v>
      </c>
      <c r="M34" s="224"/>
      <c r="N34" s="225">
        <v>16000</v>
      </c>
    </row>
    <row r="35" spans="1:14" s="47" customFormat="1" ht="25.5" x14ac:dyDescent="0.25">
      <c r="A35" s="151"/>
      <c r="B35" s="190"/>
      <c r="C35" s="211" t="s">
        <v>220</v>
      </c>
      <c r="D35" s="211" t="s">
        <v>216</v>
      </c>
      <c r="E35" s="211" t="s">
        <v>221</v>
      </c>
      <c r="F35" s="212" t="s">
        <v>195</v>
      </c>
      <c r="G35" s="223"/>
      <c r="H35" s="224">
        <v>0</v>
      </c>
      <c r="I35" s="224"/>
      <c r="J35" s="224">
        <v>362.3</v>
      </c>
      <c r="K35" s="224"/>
      <c r="L35" s="224">
        <v>362.3</v>
      </c>
      <c r="M35" s="224"/>
      <c r="N35" s="225">
        <v>362.3</v>
      </c>
    </row>
    <row r="36" spans="1:14" s="47" customFormat="1" ht="38.25" x14ac:dyDescent="0.25">
      <c r="A36" s="151"/>
      <c r="B36" s="190"/>
      <c r="C36" s="211" t="s">
        <v>222</v>
      </c>
      <c r="D36" s="211" t="s">
        <v>216</v>
      </c>
      <c r="E36" s="211" t="s">
        <v>223</v>
      </c>
      <c r="F36" s="212" t="s">
        <v>195</v>
      </c>
      <c r="G36" s="223"/>
      <c r="H36" s="224">
        <v>0</v>
      </c>
      <c r="I36" s="224"/>
      <c r="J36" s="224">
        <v>0</v>
      </c>
      <c r="K36" s="224"/>
      <c r="L36" s="224">
        <v>3750</v>
      </c>
      <c r="M36" s="224"/>
      <c r="N36" s="225">
        <v>7500</v>
      </c>
    </row>
    <row r="37" spans="1:14" s="47" customFormat="1" ht="38.25" x14ac:dyDescent="0.25">
      <c r="A37" s="151"/>
      <c r="B37" s="190"/>
      <c r="C37" s="211" t="s">
        <v>224</v>
      </c>
      <c r="D37" s="211" t="s">
        <v>225</v>
      </c>
      <c r="E37" s="211" t="s">
        <v>226</v>
      </c>
      <c r="F37" s="212" t="s">
        <v>195</v>
      </c>
      <c r="G37" s="223"/>
      <c r="H37" s="224">
        <v>0</v>
      </c>
      <c r="I37" s="224"/>
      <c r="J37" s="224">
        <v>0</v>
      </c>
      <c r="K37" s="224"/>
      <c r="L37" s="224">
        <v>16009.8</v>
      </c>
      <c r="M37" s="224"/>
      <c r="N37" s="225">
        <v>32019.599999999999</v>
      </c>
    </row>
    <row r="38" spans="1:14" s="47" customFormat="1" ht="25.5" x14ac:dyDescent="0.25">
      <c r="A38" s="151"/>
      <c r="B38" s="190"/>
      <c r="C38" s="191" t="s">
        <v>227</v>
      </c>
      <c r="D38" s="191" t="s">
        <v>228</v>
      </c>
      <c r="E38" s="191" t="s">
        <v>229</v>
      </c>
      <c r="F38" s="195" t="s">
        <v>195</v>
      </c>
      <c r="G38" s="217"/>
      <c r="H38" s="219">
        <v>0</v>
      </c>
      <c r="I38" s="219"/>
      <c r="J38" s="219">
        <v>0</v>
      </c>
      <c r="K38" s="219"/>
      <c r="L38" s="219">
        <v>2500</v>
      </c>
      <c r="M38" s="219"/>
      <c r="N38" s="221">
        <v>5000</v>
      </c>
    </row>
    <row r="39" spans="1:14" x14ac:dyDescent="0.25">
      <c r="A39" s="154" t="s">
        <v>15</v>
      </c>
      <c r="B39" s="156" t="s">
        <v>135</v>
      </c>
      <c r="C39" s="192"/>
      <c r="D39" s="192"/>
      <c r="E39" s="192"/>
      <c r="F39" s="196"/>
      <c r="G39" s="75">
        <f t="shared" ref="G39:N39" si="1">+G26</f>
        <v>65832.59</v>
      </c>
      <c r="H39" s="76">
        <f t="shared" si="1"/>
        <v>3549.99</v>
      </c>
      <c r="I39" s="76">
        <f t="shared" si="1"/>
        <v>71576.36</v>
      </c>
      <c r="J39" s="76">
        <f t="shared" si="1"/>
        <v>74293.63</v>
      </c>
      <c r="K39" s="76">
        <f t="shared" si="1"/>
        <v>118183.81</v>
      </c>
      <c r="L39" s="76">
        <f t="shared" si="1"/>
        <v>132002.27000000002</v>
      </c>
      <c r="M39" s="76">
        <f t="shared" si="1"/>
        <v>129827.76</v>
      </c>
      <c r="N39" s="77">
        <f t="shared" si="1"/>
        <v>189710.9</v>
      </c>
    </row>
    <row r="40" spans="1:14" x14ac:dyDescent="0.25">
      <c r="A40" s="151" t="s">
        <v>22</v>
      </c>
      <c r="B40" s="157" t="s">
        <v>21</v>
      </c>
      <c r="C40" s="203"/>
      <c r="D40" s="203"/>
      <c r="E40" s="203"/>
      <c r="F40" s="205"/>
      <c r="G40" s="78">
        <v>119017.71</v>
      </c>
      <c r="H40" s="80">
        <f>SUM(H41:H57)</f>
        <v>132023.10999999999</v>
      </c>
      <c r="I40" s="80">
        <v>155825.38</v>
      </c>
      <c r="J40" s="80">
        <f>SUM(J41:J57)</f>
        <v>163692.87</v>
      </c>
      <c r="K40" s="80">
        <v>320450.68</v>
      </c>
      <c r="L40" s="80">
        <f>SUM(L41:L57)</f>
        <v>281808.46999999997</v>
      </c>
      <c r="M40" s="80">
        <v>433743.13</v>
      </c>
      <c r="N40" s="82">
        <f>SUM(N41:N57)</f>
        <v>399924.02</v>
      </c>
    </row>
    <row r="41" spans="1:14" ht="51" x14ac:dyDescent="0.25">
      <c r="A41" s="151"/>
      <c r="B41" s="226"/>
      <c r="C41" s="204" t="s">
        <v>230</v>
      </c>
      <c r="D41" s="204" t="s">
        <v>231</v>
      </c>
      <c r="E41" s="204" t="s">
        <v>232</v>
      </c>
      <c r="F41" s="206" t="s">
        <v>195</v>
      </c>
      <c r="G41" s="218"/>
      <c r="H41" s="220">
        <v>1695</v>
      </c>
      <c r="I41" s="220"/>
      <c r="J41" s="220">
        <v>7106.16</v>
      </c>
      <c r="K41" s="220"/>
      <c r="L41" s="220">
        <v>23366.39</v>
      </c>
      <c r="M41" s="220"/>
      <c r="N41" s="222">
        <v>39626.61</v>
      </c>
    </row>
    <row r="42" spans="1:14" ht="25.5" x14ac:dyDescent="0.25">
      <c r="A42" s="151"/>
      <c r="B42" s="226"/>
      <c r="C42" s="211" t="s">
        <v>233</v>
      </c>
      <c r="D42" s="211" t="s">
        <v>234</v>
      </c>
      <c r="E42" s="211" t="s">
        <v>235</v>
      </c>
      <c r="F42" s="212" t="s">
        <v>195</v>
      </c>
      <c r="G42" s="223"/>
      <c r="H42" s="224">
        <v>0</v>
      </c>
      <c r="I42" s="224"/>
      <c r="J42" s="224">
        <v>0</v>
      </c>
      <c r="K42" s="224"/>
      <c r="L42" s="224">
        <v>4000</v>
      </c>
      <c r="M42" s="224"/>
      <c r="N42" s="225">
        <v>8000</v>
      </c>
    </row>
    <row r="43" spans="1:14" ht="25.5" x14ac:dyDescent="0.25">
      <c r="A43" s="151"/>
      <c r="B43" s="226"/>
      <c r="C43" s="211" t="s">
        <v>236</v>
      </c>
      <c r="D43" s="211" t="s">
        <v>234</v>
      </c>
      <c r="E43" s="211" t="s">
        <v>237</v>
      </c>
      <c r="F43" s="212" t="s">
        <v>195</v>
      </c>
      <c r="G43" s="223"/>
      <c r="H43" s="224">
        <v>269.26</v>
      </c>
      <c r="I43" s="224"/>
      <c r="J43" s="224">
        <v>478.72</v>
      </c>
      <c r="K43" s="224"/>
      <c r="L43" s="224">
        <v>5239.3599999999997</v>
      </c>
      <c r="M43" s="224"/>
      <c r="N43" s="225">
        <v>10000</v>
      </c>
    </row>
    <row r="44" spans="1:14" ht="25.5" x14ac:dyDescent="0.25">
      <c r="A44" s="151"/>
      <c r="B44" s="226"/>
      <c r="C44" s="211" t="s">
        <v>238</v>
      </c>
      <c r="D44" s="211" t="s">
        <v>234</v>
      </c>
      <c r="E44" s="211" t="s">
        <v>237</v>
      </c>
      <c r="F44" s="212" t="s">
        <v>195</v>
      </c>
      <c r="G44" s="223"/>
      <c r="H44" s="224">
        <v>3264.26</v>
      </c>
      <c r="I44" s="224"/>
      <c r="J44" s="224">
        <v>6995.21</v>
      </c>
      <c r="K44" s="224"/>
      <c r="L44" s="224">
        <v>10997.61</v>
      </c>
      <c r="M44" s="224"/>
      <c r="N44" s="225">
        <v>15000</v>
      </c>
    </row>
    <row r="45" spans="1:14" ht="25.5" x14ac:dyDescent="0.25">
      <c r="A45" s="151"/>
      <c r="B45" s="226"/>
      <c r="C45" s="211" t="s">
        <v>239</v>
      </c>
      <c r="D45" s="211" t="s">
        <v>234</v>
      </c>
      <c r="E45" s="211" t="s">
        <v>237</v>
      </c>
      <c r="F45" s="212" t="s">
        <v>195</v>
      </c>
      <c r="G45" s="223"/>
      <c r="H45" s="224">
        <v>443.76</v>
      </c>
      <c r="I45" s="224"/>
      <c r="J45" s="224">
        <v>975.24</v>
      </c>
      <c r="K45" s="224"/>
      <c r="L45" s="224">
        <v>2987.62</v>
      </c>
      <c r="M45" s="224"/>
      <c r="N45" s="225">
        <v>5000</v>
      </c>
    </row>
    <row r="46" spans="1:14" ht="25.5" x14ac:dyDescent="0.25">
      <c r="A46" s="151"/>
      <c r="B46" s="226"/>
      <c r="C46" s="211" t="s">
        <v>240</v>
      </c>
      <c r="D46" s="211" t="s">
        <v>234</v>
      </c>
      <c r="E46" s="211" t="s">
        <v>241</v>
      </c>
      <c r="F46" s="212" t="s">
        <v>195</v>
      </c>
      <c r="G46" s="223"/>
      <c r="H46" s="224">
        <v>0</v>
      </c>
      <c r="I46" s="224"/>
      <c r="J46" s="224">
        <v>0</v>
      </c>
      <c r="K46" s="224"/>
      <c r="L46" s="224">
        <v>250</v>
      </c>
      <c r="M46" s="224"/>
      <c r="N46" s="225">
        <v>500</v>
      </c>
    </row>
    <row r="47" spans="1:14" ht="25.5" x14ac:dyDescent="0.25">
      <c r="A47" s="151"/>
      <c r="B47" s="226"/>
      <c r="C47" s="211" t="s">
        <v>242</v>
      </c>
      <c r="D47" s="211" t="s">
        <v>234</v>
      </c>
      <c r="E47" s="211" t="s">
        <v>243</v>
      </c>
      <c r="F47" s="212" t="s">
        <v>195</v>
      </c>
      <c r="G47" s="223"/>
      <c r="H47" s="224">
        <v>13504</v>
      </c>
      <c r="I47" s="224"/>
      <c r="J47" s="224">
        <v>24570</v>
      </c>
      <c r="K47" s="224"/>
      <c r="L47" s="224">
        <v>37478.54</v>
      </c>
      <c r="M47" s="224"/>
      <c r="N47" s="225">
        <v>50387.08</v>
      </c>
    </row>
    <row r="48" spans="1:14" ht="25.5" x14ac:dyDescent="0.25">
      <c r="A48" s="151"/>
      <c r="B48" s="226"/>
      <c r="C48" s="211" t="s">
        <v>244</v>
      </c>
      <c r="D48" s="211" t="s">
        <v>234</v>
      </c>
      <c r="E48" s="211" t="s">
        <v>245</v>
      </c>
      <c r="F48" s="212" t="s">
        <v>195</v>
      </c>
      <c r="G48" s="223"/>
      <c r="H48" s="224">
        <v>4175</v>
      </c>
      <c r="I48" s="224"/>
      <c r="J48" s="224">
        <v>7210</v>
      </c>
      <c r="K48" s="224"/>
      <c r="L48" s="224">
        <v>9130.76</v>
      </c>
      <c r="M48" s="224"/>
      <c r="N48" s="225">
        <v>11051.51</v>
      </c>
    </row>
    <row r="49" spans="1:14" ht="25.5" x14ac:dyDescent="0.25">
      <c r="A49" s="151"/>
      <c r="B49" s="226"/>
      <c r="C49" s="211" t="s">
        <v>246</v>
      </c>
      <c r="D49" s="211" t="s">
        <v>231</v>
      </c>
      <c r="E49" s="211" t="s">
        <v>247</v>
      </c>
      <c r="F49" s="212" t="s">
        <v>195</v>
      </c>
      <c r="G49" s="223"/>
      <c r="H49" s="224">
        <v>0</v>
      </c>
      <c r="I49" s="224"/>
      <c r="J49" s="224">
        <v>0</v>
      </c>
      <c r="K49" s="224"/>
      <c r="L49" s="224">
        <v>3500</v>
      </c>
      <c r="M49" s="224"/>
      <c r="N49" s="225">
        <v>7000</v>
      </c>
    </row>
    <row r="50" spans="1:14" ht="38.25" x14ac:dyDescent="0.25">
      <c r="A50" s="151"/>
      <c r="B50" s="226"/>
      <c r="C50" s="211" t="s">
        <v>248</v>
      </c>
      <c r="D50" s="211" t="s">
        <v>249</v>
      </c>
      <c r="E50" s="211" t="s">
        <v>250</v>
      </c>
      <c r="F50" s="212" t="s">
        <v>195</v>
      </c>
      <c r="G50" s="223"/>
      <c r="H50" s="224">
        <v>402.6</v>
      </c>
      <c r="I50" s="224"/>
      <c r="J50" s="224">
        <v>536.79999999999995</v>
      </c>
      <c r="K50" s="224"/>
      <c r="L50" s="224">
        <v>1518.4</v>
      </c>
      <c r="M50" s="224"/>
      <c r="N50" s="225">
        <v>2500</v>
      </c>
    </row>
    <row r="51" spans="1:14" ht="25.5" x14ac:dyDescent="0.25">
      <c r="A51" s="151"/>
      <c r="B51" s="226"/>
      <c r="C51" s="211" t="s">
        <v>251</v>
      </c>
      <c r="D51" s="211" t="s">
        <v>249</v>
      </c>
      <c r="E51" s="211" t="s">
        <v>194</v>
      </c>
      <c r="F51" s="212" t="s">
        <v>195</v>
      </c>
      <c r="G51" s="223"/>
      <c r="H51" s="224">
        <v>15669.14</v>
      </c>
      <c r="I51" s="224"/>
      <c r="J51" s="224">
        <v>18462.68</v>
      </c>
      <c r="K51" s="224"/>
      <c r="L51" s="224">
        <v>22664.23</v>
      </c>
      <c r="M51" s="224"/>
      <c r="N51" s="225">
        <v>26865.78</v>
      </c>
    </row>
    <row r="52" spans="1:14" ht="38.25" x14ac:dyDescent="0.25">
      <c r="A52" s="151"/>
      <c r="B52" s="226"/>
      <c r="C52" s="211" t="s">
        <v>252</v>
      </c>
      <c r="D52" s="211" t="s">
        <v>249</v>
      </c>
      <c r="E52" s="211" t="s">
        <v>253</v>
      </c>
      <c r="F52" s="212" t="s">
        <v>195</v>
      </c>
      <c r="G52" s="223"/>
      <c r="H52" s="224">
        <v>0</v>
      </c>
      <c r="I52" s="224"/>
      <c r="J52" s="224">
        <v>0</v>
      </c>
      <c r="K52" s="224"/>
      <c r="L52" s="224">
        <v>10974.7</v>
      </c>
      <c r="M52" s="224"/>
      <c r="N52" s="225">
        <v>21949.4</v>
      </c>
    </row>
    <row r="53" spans="1:14" ht="25.5" x14ac:dyDescent="0.25">
      <c r="A53" s="151"/>
      <c r="B53" s="226"/>
      <c r="C53" s="211" t="s">
        <v>254</v>
      </c>
      <c r="D53" s="211" t="s">
        <v>255</v>
      </c>
      <c r="E53" s="211" t="s">
        <v>256</v>
      </c>
      <c r="F53" s="212" t="s">
        <v>195</v>
      </c>
      <c r="G53" s="223"/>
      <c r="H53" s="224">
        <v>767.52</v>
      </c>
      <c r="I53" s="224"/>
      <c r="J53" s="224">
        <v>1193.02</v>
      </c>
      <c r="K53" s="224"/>
      <c r="L53" s="224">
        <v>4972.4399999999996</v>
      </c>
      <c r="M53" s="224"/>
      <c r="N53" s="225">
        <v>8751.85</v>
      </c>
    </row>
    <row r="54" spans="1:14" ht="38.25" x14ac:dyDescent="0.25">
      <c r="A54" s="151"/>
      <c r="B54" s="226"/>
      <c r="C54" s="211" t="s">
        <v>257</v>
      </c>
      <c r="D54" s="211" t="s">
        <v>249</v>
      </c>
      <c r="E54" s="211" t="s">
        <v>253</v>
      </c>
      <c r="F54" s="212" t="s">
        <v>195</v>
      </c>
      <c r="G54" s="223"/>
      <c r="H54" s="224">
        <v>4686.33</v>
      </c>
      <c r="I54" s="224"/>
      <c r="J54" s="224">
        <v>4818.8</v>
      </c>
      <c r="K54" s="224"/>
      <c r="L54" s="224">
        <v>39055.300000000003</v>
      </c>
      <c r="M54" s="224"/>
      <c r="N54" s="225">
        <v>73291.789999999994</v>
      </c>
    </row>
    <row r="55" spans="1:14" ht="38.25" x14ac:dyDescent="0.25">
      <c r="A55" s="151"/>
      <c r="B55" s="226"/>
      <c r="C55" s="211" t="s">
        <v>258</v>
      </c>
      <c r="D55" s="211" t="s">
        <v>249</v>
      </c>
      <c r="E55" s="211" t="s">
        <v>253</v>
      </c>
      <c r="F55" s="212" t="s">
        <v>195</v>
      </c>
      <c r="G55" s="223"/>
      <c r="H55" s="224">
        <v>79496.240000000005</v>
      </c>
      <c r="I55" s="224"/>
      <c r="J55" s="224">
        <v>79496.240000000005</v>
      </c>
      <c r="K55" s="224"/>
      <c r="L55" s="224">
        <v>79748.12</v>
      </c>
      <c r="M55" s="224"/>
      <c r="N55" s="225">
        <v>80000</v>
      </c>
    </row>
    <row r="56" spans="1:14" ht="25.5" x14ac:dyDescent="0.25">
      <c r="A56" s="151"/>
      <c r="B56" s="226"/>
      <c r="C56" s="211" t="s">
        <v>259</v>
      </c>
      <c r="D56" s="211" t="s">
        <v>255</v>
      </c>
      <c r="E56" s="211" t="s">
        <v>260</v>
      </c>
      <c r="F56" s="212" t="s">
        <v>195</v>
      </c>
      <c r="G56" s="223"/>
      <c r="H56" s="224">
        <v>0</v>
      </c>
      <c r="I56" s="224"/>
      <c r="J56" s="224">
        <v>0</v>
      </c>
      <c r="K56" s="224"/>
      <c r="L56" s="224">
        <v>10000</v>
      </c>
      <c r="M56" s="224"/>
      <c r="N56" s="225">
        <v>20000</v>
      </c>
    </row>
    <row r="57" spans="1:14" ht="38.25" x14ac:dyDescent="0.25">
      <c r="A57" s="151"/>
      <c r="B57" s="226"/>
      <c r="C57" s="191" t="s">
        <v>261</v>
      </c>
      <c r="D57" s="191" t="s">
        <v>231</v>
      </c>
      <c r="E57" s="191" t="s">
        <v>247</v>
      </c>
      <c r="F57" s="195" t="s">
        <v>195</v>
      </c>
      <c r="G57" s="217"/>
      <c r="H57" s="219">
        <v>7650</v>
      </c>
      <c r="I57" s="219"/>
      <c r="J57" s="219">
        <v>11850</v>
      </c>
      <c r="K57" s="219"/>
      <c r="L57" s="219">
        <v>15925</v>
      </c>
      <c r="M57" s="219"/>
      <c r="N57" s="221">
        <v>20000</v>
      </c>
    </row>
    <row r="58" spans="1:14" ht="30" x14ac:dyDescent="0.25">
      <c r="A58" s="151" t="s">
        <v>24</v>
      </c>
      <c r="B58" s="157" t="s">
        <v>23</v>
      </c>
      <c r="C58" s="193"/>
      <c r="D58" s="193"/>
      <c r="E58" s="193"/>
      <c r="F58" s="197"/>
      <c r="G58" s="78">
        <v>363.07</v>
      </c>
      <c r="H58" s="80">
        <v>873.2</v>
      </c>
      <c r="I58" s="80">
        <v>570.97</v>
      </c>
      <c r="J58" s="80">
        <v>1113.8599999999999</v>
      </c>
      <c r="K58" s="80">
        <v>5854.97</v>
      </c>
      <c r="L58" s="80">
        <v>3056.93</v>
      </c>
      <c r="M58" s="80">
        <v>6040.37</v>
      </c>
      <c r="N58" s="82">
        <v>5000</v>
      </c>
    </row>
    <row r="59" spans="1:14" ht="38.25" x14ac:dyDescent="0.25">
      <c r="A59" s="151"/>
      <c r="B59" s="226"/>
      <c r="C59" s="193" t="s">
        <v>262</v>
      </c>
      <c r="D59" s="193" t="s">
        <v>263</v>
      </c>
      <c r="E59" s="193" t="s">
        <v>194</v>
      </c>
      <c r="F59" s="197" t="s">
        <v>195</v>
      </c>
      <c r="G59" s="78"/>
      <c r="H59" s="80">
        <v>873.2</v>
      </c>
      <c r="I59" s="80"/>
      <c r="J59" s="80">
        <v>1113.8599999999999</v>
      </c>
      <c r="K59" s="80"/>
      <c r="L59" s="80">
        <v>3056.93</v>
      </c>
      <c r="M59" s="80"/>
      <c r="N59" s="82">
        <v>5000</v>
      </c>
    </row>
    <row r="60" spans="1:14" x14ac:dyDescent="0.25">
      <c r="A60" s="151" t="s">
        <v>26</v>
      </c>
      <c r="B60" s="150" t="s">
        <v>25</v>
      </c>
      <c r="C60" s="193"/>
      <c r="D60" s="193"/>
      <c r="E60" s="193"/>
      <c r="F60" s="197"/>
      <c r="G60" s="78">
        <v>0.71</v>
      </c>
      <c r="H60" s="80">
        <v>0</v>
      </c>
      <c r="I60" s="80">
        <v>0.71</v>
      </c>
      <c r="J60" s="80">
        <v>0.64</v>
      </c>
      <c r="K60" s="80">
        <v>0.71</v>
      </c>
      <c r="L60" s="80">
        <v>50.32</v>
      </c>
      <c r="M60" s="80">
        <v>0.71</v>
      </c>
      <c r="N60" s="82">
        <v>100</v>
      </c>
    </row>
    <row r="61" spans="1:14" ht="38.25" x14ac:dyDescent="0.25">
      <c r="A61" s="151"/>
      <c r="B61" s="190"/>
      <c r="C61" s="193" t="s">
        <v>264</v>
      </c>
      <c r="D61" s="193" t="s">
        <v>265</v>
      </c>
      <c r="E61" s="193" t="s">
        <v>266</v>
      </c>
      <c r="F61" s="197" t="s">
        <v>195</v>
      </c>
      <c r="G61" s="78"/>
      <c r="H61" s="80">
        <v>0</v>
      </c>
      <c r="I61" s="80"/>
      <c r="J61" s="80">
        <v>0.64</v>
      </c>
      <c r="K61" s="80"/>
      <c r="L61" s="80">
        <v>50.32</v>
      </c>
      <c r="M61" s="80"/>
      <c r="N61" s="82">
        <v>100</v>
      </c>
    </row>
    <row r="62" spans="1:14" x14ac:dyDescent="0.25">
      <c r="A62" s="151" t="s">
        <v>28</v>
      </c>
      <c r="B62" s="150" t="s">
        <v>27</v>
      </c>
      <c r="C62" s="192"/>
      <c r="D62" s="192"/>
      <c r="E62" s="192"/>
      <c r="F62" s="196"/>
      <c r="G62" s="83"/>
      <c r="H62" s="85"/>
      <c r="I62" s="85"/>
      <c r="J62" s="85"/>
      <c r="K62" s="85"/>
      <c r="L62" s="85"/>
      <c r="M62" s="85"/>
      <c r="N62" s="87"/>
    </row>
    <row r="63" spans="1:14" x14ac:dyDescent="0.25">
      <c r="A63" s="151" t="s">
        <v>30</v>
      </c>
      <c r="B63" s="150" t="s">
        <v>29</v>
      </c>
      <c r="C63" s="203"/>
      <c r="D63" s="203"/>
      <c r="E63" s="203"/>
      <c r="F63" s="205"/>
      <c r="G63" s="83">
        <v>9192.5400000000009</v>
      </c>
      <c r="H63" s="85">
        <f>SUM(H64:H67)</f>
        <v>2491.6</v>
      </c>
      <c r="I63" s="85">
        <v>22834</v>
      </c>
      <c r="J63" s="85">
        <f>SUM(J64:J67)</f>
        <v>10463.040000000001</v>
      </c>
      <c r="K63" s="85">
        <v>34473.25</v>
      </c>
      <c r="L63" s="85">
        <f>SUM(L64:L67)</f>
        <v>36425.53</v>
      </c>
      <c r="M63" s="85">
        <v>74717.279999999999</v>
      </c>
      <c r="N63" s="87">
        <f>SUM(N64:N67)</f>
        <v>62388</v>
      </c>
    </row>
    <row r="64" spans="1:14" ht="38.25" x14ac:dyDescent="0.25">
      <c r="A64" s="151"/>
      <c r="B64" s="190"/>
      <c r="C64" s="204" t="s">
        <v>267</v>
      </c>
      <c r="D64" s="204" t="s">
        <v>268</v>
      </c>
      <c r="E64" s="204" t="s">
        <v>269</v>
      </c>
      <c r="F64" s="206" t="s">
        <v>195</v>
      </c>
      <c r="G64" s="228"/>
      <c r="H64" s="233">
        <v>0</v>
      </c>
      <c r="I64" s="230"/>
      <c r="J64" s="233">
        <v>1461.56</v>
      </c>
      <c r="K64" s="230"/>
      <c r="L64" s="233">
        <v>1730.78</v>
      </c>
      <c r="M64" s="230"/>
      <c r="N64" s="234">
        <v>2000</v>
      </c>
    </row>
    <row r="65" spans="1:14" ht="25.5" x14ac:dyDescent="0.25">
      <c r="A65" s="151"/>
      <c r="B65" s="190"/>
      <c r="C65" s="211" t="s">
        <v>270</v>
      </c>
      <c r="D65" s="211" t="s">
        <v>271</v>
      </c>
      <c r="E65" s="211" t="s">
        <v>272</v>
      </c>
      <c r="F65" s="212" t="s">
        <v>195</v>
      </c>
      <c r="G65" s="235"/>
      <c r="H65" s="236">
        <v>1505.75</v>
      </c>
      <c r="I65" s="237"/>
      <c r="J65" s="236">
        <v>3415.93</v>
      </c>
      <c r="K65" s="237"/>
      <c r="L65" s="236">
        <v>9207.9699999999993</v>
      </c>
      <c r="M65" s="237"/>
      <c r="N65" s="238">
        <v>15000</v>
      </c>
    </row>
    <row r="66" spans="1:14" ht="38.25" x14ac:dyDescent="0.25">
      <c r="A66" s="151"/>
      <c r="B66" s="190"/>
      <c r="C66" s="211" t="s">
        <v>273</v>
      </c>
      <c r="D66" s="211" t="s">
        <v>274</v>
      </c>
      <c r="E66" s="211" t="s">
        <v>194</v>
      </c>
      <c r="F66" s="212" t="s">
        <v>195</v>
      </c>
      <c r="G66" s="235"/>
      <c r="H66" s="236">
        <v>0</v>
      </c>
      <c r="I66" s="237"/>
      <c r="J66" s="236">
        <v>0</v>
      </c>
      <c r="K66" s="237"/>
      <c r="L66" s="236">
        <v>2500</v>
      </c>
      <c r="M66" s="237"/>
      <c r="N66" s="238">
        <v>5000</v>
      </c>
    </row>
    <row r="67" spans="1:14" ht="38.25" x14ac:dyDescent="0.25">
      <c r="A67" s="151"/>
      <c r="B67" s="190"/>
      <c r="C67" s="191" t="s">
        <v>275</v>
      </c>
      <c r="D67" s="191" t="s">
        <v>274</v>
      </c>
      <c r="E67" s="191" t="s">
        <v>194</v>
      </c>
      <c r="F67" s="195" t="s">
        <v>195</v>
      </c>
      <c r="G67" s="227"/>
      <c r="H67" s="231">
        <v>985.85</v>
      </c>
      <c r="I67" s="229"/>
      <c r="J67" s="231">
        <v>5585.55</v>
      </c>
      <c r="K67" s="229"/>
      <c r="L67" s="231">
        <v>22986.78</v>
      </c>
      <c r="M67" s="229"/>
      <c r="N67" s="232">
        <v>40388</v>
      </c>
    </row>
    <row r="68" spans="1:14" x14ac:dyDescent="0.25">
      <c r="A68" s="154" t="s">
        <v>20</v>
      </c>
      <c r="B68" s="156" t="s">
        <v>119</v>
      </c>
      <c r="C68" s="192"/>
      <c r="D68" s="192"/>
      <c r="E68" s="192"/>
      <c r="F68" s="196"/>
      <c r="G68" s="75">
        <f t="shared" ref="G68:N68" si="2">+G63+G62+G60+G58+G40</f>
        <v>128574.03</v>
      </c>
      <c r="H68" s="76">
        <f t="shared" si="2"/>
        <v>135387.90999999997</v>
      </c>
      <c r="I68" s="76">
        <f t="shared" si="2"/>
        <v>179231.06</v>
      </c>
      <c r="J68" s="76">
        <f t="shared" si="2"/>
        <v>175270.41</v>
      </c>
      <c r="K68" s="76">
        <f t="shared" si="2"/>
        <v>360779.61</v>
      </c>
      <c r="L68" s="76">
        <f t="shared" si="2"/>
        <v>321341.25</v>
      </c>
      <c r="M68" s="76">
        <f t="shared" si="2"/>
        <v>514501.49</v>
      </c>
      <c r="N68" s="77">
        <f t="shared" si="2"/>
        <v>467412.02</v>
      </c>
    </row>
    <row r="69" spans="1:14" x14ac:dyDescent="0.25">
      <c r="A69" s="151" t="s">
        <v>33</v>
      </c>
      <c r="B69" s="150" t="s">
        <v>32</v>
      </c>
      <c r="C69" s="152"/>
      <c r="D69" s="152"/>
      <c r="E69" s="152"/>
      <c r="F69" s="153"/>
      <c r="G69" s="83"/>
      <c r="H69" s="85"/>
      <c r="I69" s="85"/>
      <c r="J69" s="85"/>
      <c r="K69" s="85"/>
      <c r="L69" s="85"/>
      <c r="M69" s="85"/>
      <c r="N69" s="87"/>
    </row>
    <row r="70" spans="1:14" x14ac:dyDescent="0.25">
      <c r="A70" s="151" t="s">
        <v>34</v>
      </c>
      <c r="B70" s="150" t="s">
        <v>0</v>
      </c>
      <c r="C70" s="152"/>
      <c r="D70" s="152"/>
      <c r="E70" s="152"/>
      <c r="F70" s="153"/>
      <c r="G70" s="83">
        <v>466879.96</v>
      </c>
      <c r="H70" s="85"/>
      <c r="I70" s="85">
        <v>666518.43000000005</v>
      </c>
      <c r="J70" s="85"/>
      <c r="K70" s="85">
        <v>753248.19</v>
      </c>
      <c r="L70" s="85"/>
      <c r="M70" s="85">
        <v>1101880.55</v>
      </c>
      <c r="N70" s="87"/>
    </row>
    <row r="71" spans="1:14" x14ac:dyDescent="0.25">
      <c r="A71" s="151" t="s">
        <v>35</v>
      </c>
      <c r="B71" s="150" t="s">
        <v>1</v>
      </c>
      <c r="C71" s="152"/>
      <c r="D71" s="152"/>
      <c r="E71" s="152"/>
      <c r="F71" s="153"/>
      <c r="G71" s="83"/>
      <c r="H71" s="85"/>
      <c r="I71" s="85"/>
      <c r="J71" s="85"/>
      <c r="K71" s="85"/>
      <c r="L71" s="85"/>
      <c r="M71" s="85"/>
      <c r="N71" s="87"/>
    </row>
    <row r="72" spans="1:14" x14ac:dyDescent="0.25">
      <c r="A72" s="151" t="s">
        <v>37</v>
      </c>
      <c r="B72" s="150" t="s">
        <v>36</v>
      </c>
      <c r="C72" s="152"/>
      <c r="D72" s="152"/>
      <c r="E72" s="152"/>
      <c r="F72" s="153"/>
      <c r="G72" s="78"/>
      <c r="H72" s="80"/>
      <c r="I72" s="80"/>
      <c r="J72" s="80"/>
      <c r="K72" s="80"/>
      <c r="L72" s="80"/>
      <c r="M72" s="80"/>
      <c r="N72" s="82"/>
    </row>
    <row r="73" spans="1:14" x14ac:dyDescent="0.25">
      <c r="A73" s="151" t="s">
        <v>38</v>
      </c>
      <c r="B73" s="150" t="s">
        <v>2</v>
      </c>
      <c r="C73" s="152"/>
      <c r="D73" s="152"/>
      <c r="E73" s="152"/>
      <c r="F73" s="153"/>
      <c r="G73" s="78">
        <v>51192.36</v>
      </c>
      <c r="H73" s="80"/>
      <c r="I73" s="80">
        <v>59280.62</v>
      </c>
      <c r="J73" s="80"/>
      <c r="K73" s="80">
        <v>69896.95</v>
      </c>
      <c r="L73" s="80"/>
      <c r="M73" s="80">
        <v>77777.05</v>
      </c>
      <c r="N73" s="82"/>
    </row>
    <row r="74" spans="1:14" x14ac:dyDescent="0.25">
      <c r="A74" s="154" t="s">
        <v>31</v>
      </c>
      <c r="B74" s="156" t="s">
        <v>118</v>
      </c>
      <c r="C74" s="152"/>
      <c r="D74" s="152"/>
      <c r="E74" s="152"/>
      <c r="F74" s="153"/>
      <c r="G74" s="75">
        <f t="shared" ref="G74:N74" si="3">+G73+G72+G71+G70+G69</f>
        <v>518072.32000000001</v>
      </c>
      <c r="H74" s="76">
        <f t="shared" si="3"/>
        <v>0</v>
      </c>
      <c r="I74" s="76">
        <f t="shared" si="3"/>
        <v>725799.05</v>
      </c>
      <c r="J74" s="76">
        <f t="shared" si="3"/>
        <v>0</v>
      </c>
      <c r="K74" s="76">
        <f t="shared" si="3"/>
        <v>823145.1399999999</v>
      </c>
      <c r="L74" s="76">
        <f t="shared" si="3"/>
        <v>0</v>
      </c>
      <c r="M74" s="76">
        <f t="shared" si="3"/>
        <v>1179657.6000000001</v>
      </c>
      <c r="N74" s="77">
        <f t="shared" si="3"/>
        <v>0</v>
      </c>
    </row>
    <row r="75" spans="1:14" x14ac:dyDescent="0.25">
      <c r="A75" s="151" t="s">
        <v>41</v>
      </c>
      <c r="B75" s="150" t="s">
        <v>40</v>
      </c>
      <c r="C75" s="152"/>
      <c r="D75" s="152"/>
      <c r="E75" s="152"/>
      <c r="F75" s="153"/>
      <c r="G75" s="83"/>
      <c r="H75" s="85"/>
      <c r="I75" s="85"/>
      <c r="J75" s="85"/>
      <c r="K75" s="85"/>
      <c r="L75" s="85"/>
      <c r="M75" s="85"/>
      <c r="N75" s="87"/>
    </row>
    <row r="76" spans="1:14" x14ac:dyDescent="0.25">
      <c r="A76" s="151" t="s">
        <v>43</v>
      </c>
      <c r="B76" s="150" t="s">
        <v>42</v>
      </c>
      <c r="C76" s="152"/>
      <c r="D76" s="152"/>
      <c r="E76" s="152"/>
      <c r="F76" s="153"/>
      <c r="G76" s="83"/>
      <c r="H76" s="85"/>
      <c r="I76" s="85"/>
      <c r="J76" s="85"/>
      <c r="K76" s="85"/>
      <c r="L76" s="85"/>
      <c r="M76" s="85"/>
      <c r="N76" s="87"/>
    </row>
    <row r="77" spans="1:14" x14ac:dyDescent="0.25">
      <c r="A77" s="151" t="s">
        <v>45</v>
      </c>
      <c r="B77" s="150" t="s">
        <v>44</v>
      </c>
      <c r="C77" s="152"/>
      <c r="D77" s="152"/>
      <c r="E77" s="152"/>
      <c r="F77" s="153"/>
      <c r="G77" s="83"/>
      <c r="H77" s="85"/>
      <c r="I77" s="85"/>
      <c r="J77" s="85"/>
      <c r="K77" s="85"/>
      <c r="L77" s="85"/>
      <c r="M77" s="85"/>
      <c r="N77" s="87"/>
    </row>
    <row r="78" spans="1:14" x14ac:dyDescent="0.25">
      <c r="A78" s="151" t="s">
        <v>47</v>
      </c>
      <c r="B78" s="150" t="s">
        <v>46</v>
      </c>
      <c r="C78" s="152"/>
      <c r="D78" s="152"/>
      <c r="E78" s="152"/>
      <c r="F78" s="153"/>
      <c r="G78" s="83"/>
      <c r="H78" s="85"/>
      <c r="I78" s="85"/>
      <c r="J78" s="85"/>
      <c r="K78" s="85"/>
      <c r="L78" s="85"/>
      <c r="M78" s="85"/>
      <c r="N78" s="87"/>
    </row>
    <row r="79" spans="1:14" x14ac:dyDescent="0.25">
      <c r="A79" s="154" t="s">
        <v>39</v>
      </c>
      <c r="B79" s="155" t="s">
        <v>117</v>
      </c>
      <c r="C79" s="152"/>
      <c r="D79" s="152"/>
      <c r="E79" s="152"/>
      <c r="F79" s="153"/>
      <c r="G79" s="75">
        <f t="shared" ref="G79:N79" si="4">+G78+G77+G76+G75</f>
        <v>0</v>
      </c>
      <c r="H79" s="76">
        <f t="shared" si="4"/>
        <v>0</v>
      </c>
      <c r="I79" s="76">
        <f t="shared" si="4"/>
        <v>0</v>
      </c>
      <c r="J79" s="76">
        <f t="shared" si="4"/>
        <v>0</v>
      </c>
      <c r="K79" s="76">
        <f t="shared" si="4"/>
        <v>0</v>
      </c>
      <c r="L79" s="76">
        <f t="shared" si="4"/>
        <v>0</v>
      </c>
      <c r="M79" s="76">
        <f t="shared" si="4"/>
        <v>0</v>
      </c>
      <c r="N79" s="77">
        <f t="shared" si="4"/>
        <v>0</v>
      </c>
    </row>
    <row r="80" spans="1:14" x14ac:dyDescent="0.25">
      <c r="A80" s="151" t="s">
        <v>50</v>
      </c>
      <c r="B80" s="150" t="s">
        <v>49</v>
      </c>
      <c r="C80" s="152"/>
      <c r="D80" s="152"/>
      <c r="E80" s="152"/>
      <c r="F80" s="153"/>
      <c r="G80" s="83"/>
      <c r="H80" s="85"/>
      <c r="I80" s="85"/>
      <c r="J80" s="85"/>
      <c r="K80" s="85"/>
      <c r="L80" s="85"/>
      <c r="M80" s="85"/>
      <c r="N80" s="87"/>
    </row>
    <row r="81" spans="1:14" x14ac:dyDescent="0.25">
      <c r="A81" s="151" t="s">
        <v>52</v>
      </c>
      <c r="B81" s="150" t="s">
        <v>51</v>
      </c>
      <c r="C81" s="152"/>
      <c r="D81" s="152"/>
      <c r="E81" s="152"/>
      <c r="F81" s="153"/>
      <c r="G81" s="83"/>
      <c r="H81" s="85"/>
      <c r="I81" s="85"/>
      <c r="J81" s="85"/>
      <c r="K81" s="85"/>
      <c r="L81" s="85"/>
      <c r="M81" s="85"/>
      <c r="N81" s="87"/>
    </row>
    <row r="82" spans="1:14" x14ac:dyDescent="0.25">
      <c r="A82" s="151" t="s">
        <v>54</v>
      </c>
      <c r="B82" s="150" t="s">
        <v>53</v>
      </c>
      <c r="C82" s="152"/>
      <c r="D82" s="152"/>
      <c r="E82" s="152"/>
      <c r="F82" s="153"/>
      <c r="G82" s="83"/>
      <c r="H82" s="85"/>
      <c r="I82" s="85"/>
      <c r="J82" s="85"/>
      <c r="K82" s="85"/>
      <c r="L82" s="85"/>
      <c r="M82" s="85"/>
      <c r="N82" s="87"/>
    </row>
    <row r="83" spans="1:14" x14ac:dyDescent="0.25">
      <c r="A83" s="151" t="s">
        <v>56</v>
      </c>
      <c r="B83" s="150" t="s">
        <v>55</v>
      </c>
      <c r="C83" s="152"/>
      <c r="D83" s="152"/>
      <c r="E83" s="152"/>
      <c r="F83" s="153"/>
      <c r="G83" s="83"/>
      <c r="H83" s="85"/>
      <c r="I83" s="85"/>
      <c r="J83" s="85"/>
      <c r="K83" s="85"/>
      <c r="L83" s="85"/>
      <c r="M83" s="85"/>
      <c r="N83" s="87"/>
    </row>
    <row r="84" spans="1:14" x14ac:dyDescent="0.25">
      <c r="A84" s="154" t="s">
        <v>48</v>
      </c>
      <c r="B84" s="156" t="s">
        <v>116</v>
      </c>
      <c r="C84" s="152"/>
      <c r="D84" s="152"/>
      <c r="E84" s="152"/>
      <c r="F84" s="153"/>
      <c r="G84" s="75">
        <f t="shared" ref="G84:N84" si="5">+G83+G82+G81+G80</f>
        <v>0</v>
      </c>
      <c r="H84" s="76">
        <f t="shared" si="5"/>
        <v>0</v>
      </c>
      <c r="I84" s="76">
        <f t="shared" si="5"/>
        <v>0</v>
      </c>
      <c r="J84" s="76">
        <f t="shared" si="5"/>
        <v>0</v>
      </c>
      <c r="K84" s="76">
        <f t="shared" si="5"/>
        <v>0</v>
      </c>
      <c r="L84" s="76">
        <f t="shared" si="5"/>
        <v>0</v>
      </c>
      <c r="M84" s="76">
        <f t="shared" si="5"/>
        <v>0</v>
      </c>
      <c r="N84" s="77">
        <f t="shared" si="5"/>
        <v>0</v>
      </c>
    </row>
    <row r="85" spans="1:14" x14ac:dyDescent="0.25">
      <c r="A85" s="151" t="s">
        <v>59</v>
      </c>
      <c r="B85" s="150" t="s">
        <v>58</v>
      </c>
      <c r="C85" s="203"/>
      <c r="D85" s="203"/>
      <c r="E85" s="203"/>
      <c r="F85" s="205"/>
      <c r="G85" s="83">
        <v>28176.95</v>
      </c>
      <c r="H85" s="85">
        <f>SUM(H86:H90)</f>
        <v>32800.99</v>
      </c>
      <c r="I85" s="85">
        <v>54718.66</v>
      </c>
      <c r="J85" s="85">
        <f>SUM(J86:J90)</f>
        <v>88792.260000000009</v>
      </c>
      <c r="K85" s="85">
        <v>95370.89</v>
      </c>
      <c r="L85" s="85">
        <f>SUM(L86:L90)</f>
        <v>170630.61</v>
      </c>
      <c r="M85" s="85">
        <v>148134.1</v>
      </c>
      <c r="N85" s="87">
        <f>SUM(N86:N90)</f>
        <v>271236.12</v>
      </c>
    </row>
    <row r="86" spans="1:14" ht="38.25" x14ac:dyDescent="0.25">
      <c r="A86" s="151"/>
      <c r="B86" s="190"/>
      <c r="C86" s="204" t="s">
        <v>276</v>
      </c>
      <c r="D86" s="204" t="s">
        <v>277</v>
      </c>
      <c r="E86" s="204" t="s">
        <v>194</v>
      </c>
      <c r="F86" s="206" t="s">
        <v>278</v>
      </c>
      <c r="G86" s="228"/>
      <c r="H86" s="233">
        <v>9823.9599999999991</v>
      </c>
      <c r="I86" s="230"/>
      <c r="J86" s="233">
        <v>22118.35</v>
      </c>
      <c r="K86" s="230"/>
      <c r="L86" s="233">
        <v>34067.629999999997</v>
      </c>
      <c r="M86" s="230"/>
      <c r="N86" s="234">
        <v>50000</v>
      </c>
    </row>
    <row r="87" spans="1:14" ht="25.5" x14ac:dyDescent="0.25">
      <c r="A87" s="151"/>
      <c r="B87" s="190"/>
      <c r="C87" s="211" t="s">
        <v>279</v>
      </c>
      <c r="D87" s="211" t="s">
        <v>280</v>
      </c>
      <c r="E87" s="211" t="s">
        <v>194</v>
      </c>
      <c r="F87" s="212" t="s">
        <v>278</v>
      </c>
      <c r="G87" s="235"/>
      <c r="H87" s="236">
        <v>19307.98</v>
      </c>
      <c r="I87" s="237"/>
      <c r="J87" s="236">
        <v>54033.53</v>
      </c>
      <c r="K87" s="237"/>
      <c r="L87" s="236">
        <v>97304.87</v>
      </c>
      <c r="M87" s="237"/>
      <c r="N87" s="238">
        <v>155000</v>
      </c>
    </row>
    <row r="88" spans="1:14" ht="25.5" x14ac:dyDescent="0.25">
      <c r="A88" s="151"/>
      <c r="B88" s="190"/>
      <c r="C88" s="211" t="s">
        <v>281</v>
      </c>
      <c r="D88" s="211" t="s">
        <v>282</v>
      </c>
      <c r="E88" s="211" t="s">
        <v>194</v>
      </c>
      <c r="F88" s="212" t="s">
        <v>278</v>
      </c>
      <c r="G88" s="235"/>
      <c r="H88" s="236">
        <v>2190.11</v>
      </c>
      <c r="I88" s="237"/>
      <c r="J88" s="236">
        <v>3978.08</v>
      </c>
      <c r="K88" s="237"/>
      <c r="L88" s="236">
        <v>5058.8999999999996</v>
      </c>
      <c r="M88" s="237"/>
      <c r="N88" s="238">
        <v>6500</v>
      </c>
    </row>
    <row r="89" spans="1:14" ht="25.5" x14ac:dyDescent="0.25">
      <c r="A89" s="151"/>
      <c r="B89" s="190"/>
      <c r="C89" s="211" t="s">
        <v>283</v>
      </c>
      <c r="D89" s="211" t="s">
        <v>284</v>
      </c>
      <c r="E89" s="211" t="s">
        <v>285</v>
      </c>
      <c r="F89" s="212" t="s">
        <v>195</v>
      </c>
      <c r="G89" s="235"/>
      <c r="H89" s="236">
        <v>1478.94</v>
      </c>
      <c r="I89" s="237"/>
      <c r="J89" s="236">
        <v>8662.2999999999993</v>
      </c>
      <c r="K89" s="237"/>
      <c r="L89" s="236">
        <v>33949.21</v>
      </c>
      <c r="M89" s="237"/>
      <c r="N89" s="238">
        <v>59236.12</v>
      </c>
    </row>
    <row r="90" spans="1:14" ht="38.25" x14ac:dyDescent="0.25">
      <c r="A90" s="151"/>
      <c r="B90" s="190"/>
      <c r="C90" s="191" t="s">
        <v>286</v>
      </c>
      <c r="D90" s="191" t="s">
        <v>287</v>
      </c>
      <c r="E90" s="191" t="s">
        <v>194</v>
      </c>
      <c r="F90" s="195" t="s">
        <v>195</v>
      </c>
      <c r="G90" s="227"/>
      <c r="H90" s="231">
        <v>0</v>
      </c>
      <c r="I90" s="229"/>
      <c r="J90" s="231">
        <v>0</v>
      </c>
      <c r="K90" s="229"/>
      <c r="L90" s="231">
        <v>250</v>
      </c>
      <c r="M90" s="229"/>
      <c r="N90" s="232">
        <v>500</v>
      </c>
    </row>
    <row r="91" spans="1:14" x14ac:dyDescent="0.25">
      <c r="A91" s="151" t="s">
        <v>61</v>
      </c>
      <c r="B91" s="150" t="s">
        <v>60</v>
      </c>
      <c r="C91" s="193"/>
      <c r="D91" s="193"/>
      <c r="E91" s="193"/>
      <c r="F91" s="197"/>
      <c r="G91" s="83">
        <v>68215.199999999997</v>
      </c>
      <c r="H91" s="85">
        <f>SUM(H92:H95)</f>
        <v>44708.53</v>
      </c>
      <c r="I91" s="85">
        <v>104202.09</v>
      </c>
      <c r="J91" s="85">
        <f>SUM(J92:J95)</f>
        <v>99502.44</v>
      </c>
      <c r="K91" s="85">
        <v>209037.81</v>
      </c>
      <c r="L91" s="85">
        <f>SUM(L92:L95)</f>
        <v>327751.21999999997</v>
      </c>
      <c r="M91" s="85">
        <v>274418.46000000002</v>
      </c>
      <c r="N91" s="87">
        <f>SUM(N92:N95)</f>
        <v>556000</v>
      </c>
    </row>
    <row r="92" spans="1:14" ht="25.5" x14ac:dyDescent="0.25">
      <c r="A92" s="151"/>
      <c r="B92" s="190"/>
      <c r="C92" s="204" t="s">
        <v>288</v>
      </c>
      <c r="D92" s="204" t="s">
        <v>289</v>
      </c>
      <c r="E92" s="204" t="s">
        <v>290</v>
      </c>
      <c r="F92" s="206" t="s">
        <v>195</v>
      </c>
      <c r="G92" s="228"/>
      <c r="H92" s="233">
        <v>44708.53</v>
      </c>
      <c r="I92" s="230"/>
      <c r="J92" s="233">
        <v>99502.44</v>
      </c>
      <c r="K92" s="230"/>
      <c r="L92" s="233">
        <v>299751.21999999997</v>
      </c>
      <c r="M92" s="230"/>
      <c r="N92" s="234">
        <v>500000</v>
      </c>
    </row>
    <row r="93" spans="1:14" ht="25.5" x14ac:dyDescent="0.25">
      <c r="A93" s="151"/>
      <c r="B93" s="190"/>
      <c r="C93" s="211" t="s">
        <v>291</v>
      </c>
      <c r="D93" s="211" t="s">
        <v>292</v>
      </c>
      <c r="E93" s="211" t="s">
        <v>194</v>
      </c>
      <c r="F93" s="212" t="s">
        <v>195</v>
      </c>
      <c r="G93" s="235"/>
      <c r="H93" s="236">
        <v>0</v>
      </c>
      <c r="I93" s="237"/>
      <c r="J93" s="236">
        <v>0</v>
      </c>
      <c r="K93" s="237"/>
      <c r="L93" s="236">
        <v>5000</v>
      </c>
      <c r="M93" s="237"/>
      <c r="N93" s="238">
        <v>10000</v>
      </c>
    </row>
    <row r="94" spans="1:14" ht="25.5" x14ac:dyDescent="0.25">
      <c r="A94" s="151"/>
      <c r="B94" s="190"/>
      <c r="C94" s="211" t="s">
        <v>293</v>
      </c>
      <c r="D94" s="211" t="s">
        <v>294</v>
      </c>
      <c r="E94" s="211" t="s">
        <v>295</v>
      </c>
      <c r="F94" s="212" t="s">
        <v>195</v>
      </c>
      <c r="G94" s="235"/>
      <c r="H94" s="236">
        <v>0</v>
      </c>
      <c r="I94" s="237"/>
      <c r="J94" s="236">
        <v>0</v>
      </c>
      <c r="K94" s="237"/>
      <c r="L94" s="236">
        <v>15000</v>
      </c>
      <c r="M94" s="237"/>
      <c r="N94" s="238">
        <v>30000</v>
      </c>
    </row>
    <row r="95" spans="1:14" ht="25.5" x14ac:dyDescent="0.25">
      <c r="A95" s="151"/>
      <c r="B95" s="190"/>
      <c r="C95" s="191" t="s">
        <v>296</v>
      </c>
      <c r="D95" s="191" t="s">
        <v>292</v>
      </c>
      <c r="E95" s="191" t="s">
        <v>194</v>
      </c>
      <c r="F95" s="195" t="s">
        <v>195</v>
      </c>
      <c r="G95" s="227"/>
      <c r="H95" s="231">
        <v>0</v>
      </c>
      <c r="I95" s="229"/>
      <c r="J95" s="231">
        <v>0</v>
      </c>
      <c r="K95" s="229"/>
      <c r="L95" s="231">
        <v>8000</v>
      </c>
      <c r="M95" s="229"/>
      <c r="N95" s="232">
        <v>16000</v>
      </c>
    </row>
    <row r="96" spans="1:14" x14ac:dyDescent="0.25">
      <c r="A96" s="154" t="s">
        <v>57</v>
      </c>
      <c r="B96" s="155" t="s">
        <v>115</v>
      </c>
      <c r="C96" s="239"/>
      <c r="D96" s="239"/>
      <c r="E96" s="239"/>
      <c r="F96" s="240"/>
      <c r="G96" s="158">
        <f t="shared" ref="G96:N96" si="6">+G91+G85</f>
        <v>96392.15</v>
      </c>
      <c r="H96" s="159">
        <f t="shared" si="6"/>
        <v>77509.51999999999</v>
      </c>
      <c r="I96" s="159">
        <f t="shared" si="6"/>
        <v>158920.75</v>
      </c>
      <c r="J96" s="159">
        <f t="shared" si="6"/>
        <v>188294.7</v>
      </c>
      <c r="K96" s="159">
        <f t="shared" si="6"/>
        <v>304408.7</v>
      </c>
      <c r="L96" s="159">
        <f t="shared" si="6"/>
        <v>498381.82999999996</v>
      </c>
      <c r="M96" s="159">
        <f t="shared" si="6"/>
        <v>422552.56000000006</v>
      </c>
      <c r="N96" s="160">
        <f t="shared" si="6"/>
        <v>827236.12</v>
      </c>
    </row>
    <row r="97" spans="1:14" ht="17.25" x14ac:dyDescent="0.25">
      <c r="A97" s="161" t="s">
        <v>121</v>
      </c>
      <c r="B97" s="51" t="s">
        <v>144</v>
      </c>
      <c r="C97" s="51"/>
      <c r="D97" s="51"/>
      <c r="E97" s="51"/>
      <c r="F97" s="51"/>
      <c r="G97" s="93"/>
      <c r="H97" s="94">
        <v>0</v>
      </c>
      <c r="I97" s="94"/>
      <c r="J97" s="94">
        <v>0</v>
      </c>
      <c r="K97" s="95"/>
      <c r="L97" s="95">
        <v>0</v>
      </c>
      <c r="M97" s="95"/>
      <c r="N97" s="96">
        <v>0</v>
      </c>
    </row>
    <row r="98" spans="1:14" s="37" customFormat="1" x14ac:dyDescent="0.25">
      <c r="A98" s="268" t="s">
        <v>155</v>
      </c>
      <c r="B98" s="269"/>
      <c r="C98" s="141"/>
      <c r="D98" s="141"/>
      <c r="E98" s="141"/>
      <c r="F98" s="141"/>
      <c r="G98" s="97">
        <f t="shared" ref="G98:N98" si="7">+G97+G96+G84+G79+G74+G68+G39+G25</f>
        <v>1161485.25</v>
      </c>
      <c r="H98" s="98">
        <f t="shared" si="7"/>
        <v>411335.50999999995</v>
      </c>
      <c r="I98" s="98">
        <f t="shared" si="7"/>
        <v>1988862.2800000003</v>
      </c>
      <c r="J98" s="98">
        <f t="shared" si="7"/>
        <v>1438735.9300000002</v>
      </c>
      <c r="K98" s="98">
        <f t="shared" si="7"/>
        <v>2784310.63</v>
      </c>
      <c r="L98" s="98">
        <f t="shared" si="7"/>
        <v>2307461.25</v>
      </c>
      <c r="M98" s="98">
        <f t="shared" si="7"/>
        <v>3943458.7300000004</v>
      </c>
      <c r="N98" s="99">
        <f t="shared" si="7"/>
        <v>3194953.64</v>
      </c>
    </row>
    <row r="99" spans="1:14" x14ac:dyDescent="0.25">
      <c r="A99" s="4" t="s">
        <v>160</v>
      </c>
      <c r="B99" s="3"/>
      <c r="C99" s="142"/>
      <c r="D99" s="142"/>
      <c r="E99" s="142"/>
      <c r="F99" s="142"/>
      <c r="G99" s="16"/>
      <c r="H99" s="100">
        <v>0</v>
      </c>
      <c r="I99" s="17"/>
      <c r="J99" s="100">
        <v>0</v>
      </c>
      <c r="K99" s="17"/>
      <c r="L99" s="100">
        <v>0</v>
      </c>
      <c r="M99" s="17"/>
      <c r="N99" s="102">
        <v>0</v>
      </c>
    </row>
    <row r="100" spans="1:14" x14ac:dyDescent="0.25">
      <c r="A100" s="268" t="s">
        <v>133</v>
      </c>
      <c r="B100" s="269"/>
      <c r="C100" s="141"/>
      <c r="D100" s="141"/>
      <c r="E100" s="141"/>
      <c r="F100" s="141"/>
      <c r="G100" s="97">
        <f>+G98+G14</f>
        <v>1659878.24</v>
      </c>
      <c r="H100" s="98">
        <f>+H98+H14</f>
        <v>1414111.02</v>
      </c>
      <c r="I100" s="98">
        <f>+I98+G14</f>
        <v>2487255.2700000005</v>
      </c>
      <c r="J100" s="98">
        <f>+J98+H14</f>
        <v>2441511.4400000004</v>
      </c>
      <c r="K100" s="98">
        <f>+K98+G14</f>
        <v>3282703.62</v>
      </c>
      <c r="L100" s="98">
        <f>+L98+H14</f>
        <v>3310236.76</v>
      </c>
      <c r="M100" s="98">
        <f>+M98+G14</f>
        <v>4441851.7200000007</v>
      </c>
      <c r="N100" s="99">
        <f>+N98+H14</f>
        <v>4197729.1500000004</v>
      </c>
    </row>
    <row r="101" spans="1:14" x14ac:dyDescent="0.25">
      <c r="A101" s="4" t="s">
        <v>161</v>
      </c>
      <c r="B101" s="3"/>
      <c r="C101" s="142"/>
      <c r="D101" s="142"/>
      <c r="E101" s="142"/>
      <c r="F101" s="142"/>
      <c r="G101" s="16"/>
      <c r="H101" s="101">
        <f>+H99+$H15</f>
        <v>305416</v>
      </c>
      <c r="I101" s="17"/>
      <c r="J101" s="101">
        <f>+J99+$H15</f>
        <v>305416</v>
      </c>
      <c r="K101" s="17"/>
      <c r="L101" s="101">
        <f>+L99+$H15</f>
        <v>305416</v>
      </c>
      <c r="M101" s="17"/>
      <c r="N101" s="101">
        <f>+N99+$H15</f>
        <v>305416</v>
      </c>
    </row>
    <row r="102" spans="1:14" ht="18.95" customHeight="1" x14ac:dyDescent="0.25">
      <c r="B102" s="53"/>
      <c r="C102" s="53"/>
      <c r="D102" s="53"/>
      <c r="E102" s="53"/>
      <c r="F102" s="53"/>
      <c r="G102" s="52"/>
      <c r="H102" s="52"/>
      <c r="I102" s="52"/>
      <c r="J102" s="52"/>
      <c r="K102" s="52"/>
      <c r="L102" s="52"/>
      <c r="M102" s="52"/>
      <c r="N102" s="52"/>
    </row>
    <row r="103" spans="1:14" ht="21" customHeight="1" x14ac:dyDescent="0.25">
      <c r="A103" s="265" t="s">
        <v>130</v>
      </c>
      <c r="B103" s="270" t="s">
        <v>131</v>
      </c>
      <c r="C103" s="270" t="s">
        <v>169</v>
      </c>
      <c r="D103" s="270" t="s">
        <v>170</v>
      </c>
      <c r="E103" s="270" t="s">
        <v>171</v>
      </c>
      <c r="F103" s="265" t="s">
        <v>172</v>
      </c>
      <c r="G103" s="263" t="s">
        <v>122</v>
      </c>
      <c r="H103" s="263"/>
      <c r="I103" s="263"/>
      <c r="J103" s="263"/>
      <c r="K103" s="263"/>
      <c r="L103" s="263"/>
      <c r="M103" s="263"/>
      <c r="N103" s="264"/>
    </row>
    <row r="104" spans="1:14" ht="33" customHeight="1" x14ac:dyDescent="0.25">
      <c r="A104" s="274"/>
      <c r="B104" s="266"/>
      <c r="C104" s="266"/>
      <c r="D104" s="266"/>
      <c r="E104" s="266"/>
      <c r="F104" s="266"/>
      <c r="G104" s="257" t="s">
        <v>177</v>
      </c>
      <c r="H104" s="258"/>
      <c r="I104" s="8" t="s">
        <v>178</v>
      </c>
      <c r="J104" s="7"/>
      <c r="K104" s="6" t="s">
        <v>179</v>
      </c>
      <c r="L104" s="7"/>
      <c r="M104" s="6" t="s">
        <v>180</v>
      </c>
      <c r="N104" s="5"/>
    </row>
    <row r="105" spans="1:14" ht="37.5" customHeight="1" x14ac:dyDescent="0.25">
      <c r="A105" s="275"/>
      <c r="B105" s="271"/>
      <c r="C105" s="271"/>
      <c r="D105" s="271"/>
      <c r="E105" s="271"/>
      <c r="F105" s="267"/>
      <c r="G105" s="29" t="s">
        <v>143</v>
      </c>
      <c r="H105" s="28" t="s">
        <v>182</v>
      </c>
      <c r="I105" s="29" t="s">
        <v>143</v>
      </c>
      <c r="J105" s="28" t="s">
        <v>182</v>
      </c>
      <c r="K105" s="29" t="s">
        <v>143</v>
      </c>
      <c r="L105" s="28" t="s">
        <v>156</v>
      </c>
      <c r="M105" s="29" t="s">
        <v>143</v>
      </c>
      <c r="N105" s="30" t="s">
        <v>4</v>
      </c>
    </row>
    <row r="106" spans="1:14" x14ac:dyDescent="0.25">
      <c r="A106" s="151" t="s">
        <v>64</v>
      </c>
      <c r="B106" s="150" t="s">
        <v>63</v>
      </c>
      <c r="C106" s="194"/>
      <c r="D106" s="194"/>
      <c r="E106" s="194"/>
      <c r="F106" s="242"/>
      <c r="G106" s="162">
        <v>80521.16</v>
      </c>
      <c r="H106" s="163">
        <f>SUM(H107:H130)</f>
        <v>117638.33</v>
      </c>
      <c r="I106" s="163">
        <v>169794.8</v>
      </c>
      <c r="J106" s="163">
        <f>SUM(J107:J130)</f>
        <v>265264.62</v>
      </c>
      <c r="K106" s="163">
        <v>301103.87</v>
      </c>
      <c r="L106" s="163">
        <f>SUM(L107:L130)</f>
        <v>390357.04</v>
      </c>
      <c r="M106" s="163">
        <v>422877.09</v>
      </c>
      <c r="N106" s="164">
        <f>SUM(N107:N130)</f>
        <v>557146.91</v>
      </c>
    </row>
    <row r="107" spans="1:14" ht="25.5" x14ac:dyDescent="0.25">
      <c r="A107" s="151"/>
      <c r="B107" s="190"/>
      <c r="C107" s="204" t="s">
        <v>297</v>
      </c>
      <c r="D107" s="204" t="s">
        <v>298</v>
      </c>
      <c r="E107" s="204" t="s">
        <v>299</v>
      </c>
      <c r="F107" s="206" t="s">
        <v>278</v>
      </c>
      <c r="G107" s="228"/>
      <c r="H107" s="233">
        <v>1375.4</v>
      </c>
      <c r="I107" s="230"/>
      <c r="J107" s="233">
        <v>2646</v>
      </c>
      <c r="K107" s="230"/>
      <c r="L107" s="233">
        <v>3226.29</v>
      </c>
      <c r="M107" s="230"/>
      <c r="N107" s="234">
        <v>4000</v>
      </c>
    </row>
    <row r="108" spans="1:14" ht="38.25" x14ac:dyDescent="0.25">
      <c r="A108" s="151"/>
      <c r="B108" s="190"/>
      <c r="C108" s="211" t="s">
        <v>300</v>
      </c>
      <c r="D108" s="211" t="s">
        <v>301</v>
      </c>
      <c r="E108" s="211" t="s">
        <v>302</v>
      </c>
      <c r="F108" s="212" t="s">
        <v>278</v>
      </c>
      <c r="G108" s="235"/>
      <c r="H108" s="236">
        <v>0</v>
      </c>
      <c r="I108" s="237"/>
      <c r="J108" s="236">
        <v>0</v>
      </c>
      <c r="K108" s="237"/>
      <c r="L108" s="236">
        <v>428.57</v>
      </c>
      <c r="M108" s="237"/>
      <c r="N108" s="238">
        <v>1000</v>
      </c>
    </row>
    <row r="109" spans="1:14" ht="38.25" x14ac:dyDescent="0.25">
      <c r="A109" s="151"/>
      <c r="B109" s="190"/>
      <c r="C109" s="211" t="s">
        <v>303</v>
      </c>
      <c r="D109" s="211" t="s">
        <v>298</v>
      </c>
      <c r="E109" s="211" t="s">
        <v>304</v>
      </c>
      <c r="F109" s="212" t="s">
        <v>278</v>
      </c>
      <c r="G109" s="235"/>
      <c r="H109" s="236">
        <v>5483.33</v>
      </c>
      <c r="I109" s="237"/>
      <c r="J109" s="236">
        <v>9990.68</v>
      </c>
      <c r="K109" s="237"/>
      <c r="L109" s="236">
        <v>14708.96</v>
      </c>
      <c r="M109" s="237"/>
      <c r="N109" s="238">
        <v>21000</v>
      </c>
    </row>
    <row r="110" spans="1:14" ht="38.25" x14ac:dyDescent="0.25">
      <c r="A110" s="151"/>
      <c r="B110" s="190"/>
      <c r="C110" s="211" t="s">
        <v>305</v>
      </c>
      <c r="D110" s="211" t="s">
        <v>301</v>
      </c>
      <c r="E110" s="211" t="s">
        <v>302</v>
      </c>
      <c r="F110" s="212" t="s">
        <v>278</v>
      </c>
      <c r="G110" s="235"/>
      <c r="H110" s="236">
        <v>1461.12</v>
      </c>
      <c r="I110" s="237"/>
      <c r="J110" s="236">
        <v>4289.16</v>
      </c>
      <c r="K110" s="237"/>
      <c r="L110" s="236">
        <v>6050.95</v>
      </c>
      <c r="M110" s="237"/>
      <c r="N110" s="238">
        <v>8400</v>
      </c>
    </row>
    <row r="111" spans="1:14" ht="25.5" x14ac:dyDescent="0.25">
      <c r="A111" s="151"/>
      <c r="B111" s="190"/>
      <c r="C111" s="211" t="s">
        <v>306</v>
      </c>
      <c r="D111" s="211" t="s">
        <v>301</v>
      </c>
      <c r="E111" s="211" t="s">
        <v>302</v>
      </c>
      <c r="F111" s="212" t="s">
        <v>278</v>
      </c>
      <c r="G111" s="235"/>
      <c r="H111" s="236">
        <v>2462.75</v>
      </c>
      <c r="I111" s="237"/>
      <c r="J111" s="236">
        <v>2462.75</v>
      </c>
      <c r="K111" s="237"/>
      <c r="L111" s="236">
        <v>2907.29</v>
      </c>
      <c r="M111" s="237"/>
      <c r="N111" s="238">
        <v>3500</v>
      </c>
    </row>
    <row r="112" spans="1:14" ht="51" x14ac:dyDescent="0.25">
      <c r="A112" s="151"/>
      <c r="B112" s="190"/>
      <c r="C112" s="211" t="s">
        <v>307</v>
      </c>
      <c r="D112" s="211" t="s">
        <v>298</v>
      </c>
      <c r="E112" s="211" t="s">
        <v>308</v>
      </c>
      <c r="F112" s="212" t="s">
        <v>278</v>
      </c>
      <c r="G112" s="235"/>
      <c r="H112" s="236">
        <v>0</v>
      </c>
      <c r="I112" s="237"/>
      <c r="J112" s="236">
        <v>15590.67</v>
      </c>
      <c r="K112" s="237"/>
      <c r="L112" s="236">
        <v>27125.73</v>
      </c>
      <c r="M112" s="237"/>
      <c r="N112" s="238">
        <v>42505.81</v>
      </c>
    </row>
    <row r="113" spans="1:14" ht="38.25" x14ac:dyDescent="0.25">
      <c r="A113" s="151"/>
      <c r="B113" s="190"/>
      <c r="C113" s="211" t="s">
        <v>309</v>
      </c>
      <c r="D113" s="211" t="s">
        <v>301</v>
      </c>
      <c r="E113" s="211" t="s">
        <v>302</v>
      </c>
      <c r="F113" s="212" t="s">
        <v>278</v>
      </c>
      <c r="G113" s="235"/>
      <c r="H113" s="236">
        <v>0</v>
      </c>
      <c r="I113" s="237"/>
      <c r="J113" s="236">
        <v>0</v>
      </c>
      <c r="K113" s="237"/>
      <c r="L113" s="236">
        <v>857.14</v>
      </c>
      <c r="M113" s="237"/>
      <c r="N113" s="238">
        <v>2000</v>
      </c>
    </row>
    <row r="114" spans="1:14" ht="25.5" x14ac:dyDescent="0.25">
      <c r="A114" s="151"/>
      <c r="B114" s="190"/>
      <c r="C114" s="211" t="s">
        <v>310</v>
      </c>
      <c r="D114" s="211" t="s">
        <v>298</v>
      </c>
      <c r="E114" s="211" t="s">
        <v>299</v>
      </c>
      <c r="F114" s="212" t="s">
        <v>278</v>
      </c>
      <c r="G114" s="235"/>
      <c r="H114" s="236">
        <v>866.1</v>
      </c>
      <c r="I114" s="237"/>
      <c r="J114" s="236">
        <v>866.1</v>
      </c>
      <c r="K114" s="237"/>
      <c r="L114" s="236">
        <v>3008.96</v>
      </c>
      <c r="M114" s="237"/>
      <c r="N114" s="238">
        <v>5866.1</v>
      </c>
    </row>
    <row r="115" spans="1:14" ht="51" x14ac:dyDescent="0.25">
      <c r="A115" s="151"/>
      <c r="B115" s="190"/>
      <c r="C115" s="211" t="s">
        <v>311</v>
      </c>
      <c r="D115" s="211" t="s">
        <v>298</v>
      </c>
      <c r="E115" s="211" t="s">
        <v>308</v>
      </c>
      <c r="F115" s="212" t="s">
        <v>278</v>
      </c>
      <c r="G115" s="235"/>
      <c r="H115" s="236">
        <v>0</v>
      </c>
      <c r="I115" s="237"/>
      <c r="J115" s="236">
        <v>5471.98</v>
      </c>
      <c r="K115" s="237"/>
      <c r="L115" s="236">
        <v>5698.27</v>
      </c>
      <c r="M115" s="237"/>
      <c r="N115" s="238">
        <v>6000</v>
      </c>
    </row>
    <row r="116" spans="1:14" ht="38.25" x14ac:dyDescent="0.25">
      <c r="A116" s="151"/>
      <c r="B116" s="190"/>
      <c r="C116" s="211" t="s">
        <v>312</v>
      </c>
      <c r="D116" s="211" t="s">
        <v>298</v>
      </c>
      <c r="E116" s="211" t="s">
        <v>304</v>
      </c>
      <c r="F116" s="212" t="s">
        <v>278</v>
      </c>
      <c r="G116" s="235"/>
      <c r="H116" s="236">
        <v>7620.67</v>
      </c>
      <c r="I116" s="237"/>
      <c r="J116" s="236">
        <v>13559.38</v>
      </c>
      <c r="K116" s="237"/>
      <c r="L116" s="236">
        <v>19319.650000000001</v>
      </c>
      <c r="M116" s="237"/>
      <c r="N116" s="238">
        <v>27000</v>
      </c>
    </row>
    <row r="117" spans="1:14" ht="25.5" x14ac:dyDescent="0.25">
      <c r="A117" s="151"/>
      <c r="B117" s="190"/>
      <c r="C117" s="211" t="s">
        <v>313</v>
      </c>
      <c r="D117" s="211" t="s">
        <v>298</v>
      </c>
      <c r="E117" s="211" t="s">
        <v>194</v>
      </c>
      <c r="F117" s="212" t="s">
        <v>278</v>
      </c>
      <c r="G117" s="235"/>
      <c r="H117" s="236">
        <v>5655.75</v>
      </c>
      <c r="I117" s="237"/>
      <c r="J117" s="236">
        <v>13995.6</v>
      </c>
      <c r="K117" s="237"/>
      <c r="L117" s="236">
        <v>19997.490000000002</v>
      </c>
      <c r="M117" s="237"/>
      <c r="N117" s="238">
        <v>28000</v>
      </c>
    </row>
    <row r="118" spans="1:14" ht="25.5" x14ac:dyDescent="0.25">
      <c r="A118" s="151"/>
      <c r="B118" s="190"/>
      <c r="C118" s="211" t="s">
        <v>314</v>
      </c>
      <c r="D118" s="211" t="s">
        <v>301</v>
      </c>
      <c r="E118" s="211" t="s">
        <v>302</v>
      </c>
      <c r="F118" s="212" t="s">
        <v>278</v>
      </c>
      <c r="G118" s="235"/>
      <c r="H118" s="236">
        <v>3747.23</v>
      </c>
      <c r="I118" s="237"/>
      <c r="J118" s="236">
        <v>8044.44</v>
      </c>
      <c r="K118" s="237"/>
      <c r="L118" s="236">
        <v>13553.97</v>
      </c>
      <c r="M118" s="237"/>
      <c r="N118" s="238">
        <v>20900</v>
      </c>
    </row>
    <row r="119" spans="1:14" ht="38.25" x14ac:dyDescent="0.25">
      <c r="A119" s="151"/>
      <c r="B119" s="190"/>
      <c r="C119" s="211" t="s">
        <v>315</v>
      </c>
      <c r="D119" s="211" t="s">
        <v>298</v>
      </c>
      <c r="E119" s="211" t="s">
        <v>304</v>
      </c>
      <c r="F119" s="212" t="s">
        <v>278</v>
      </c>
      <c r="G119" s="235"/>
      <c r="H119" s="236">
        <v>28870.57</v>
      </c>
      <c r="I119" s="237"/>
      <c r="J119" s="236">
        <v>64790.1</v>
      </c>
      <c r="K119" s="237"/>
      <c r="L119" s="236">
        <v>91022.91</v>
      </c>
      <c r="M119" s="237"/>
      <c r="N119" s="238">
        <v>126000</v>
      </c>
    </row>
    <row r="120" spans="1:14" ht="38.25" x14ac:dyDescent="0.25">
      <c r="A120" s="151"/>
      <c r="B120" s="190"/>
      <c r="C120" s="211" t="s">
        <v>316</v>
      </c>
      <c r="D120" s="211" t="s">
        <v>301</v>
      </c>
      <c r="E120" s="211" t="s">
        <v>302</v>
      </c>
      <c r="F120" s="212" t="s">
        <v>278</v>
      </c>
      <c r="G120" s="235"/>
      <c r="H120" s="236">
        <v>7620.1</v>
      </c>
      <c r="I120" s="237"/>
      <c r="J120" s="236">
        <v>17503.560000000001</v>
      </c>
      <c r="K120" s="237"/>
      <c r="L120" s="236">
        <v>27144.89</v>
      </c>
      <c r="M120" s="237"/>
      <c r="N120" s="238">
        <v>40000</v>
      </c>
    </row>
    <row r="121" spans="1:14" ht="38.25" x14ac:dyDescent="0.25">
      <c r="A121" s="151"/>
      <c r="B121" s="190"/>
      <c r="C121" s="211" t="s">
        <v>317</v>
      </c>
      <c r="D121" s="211" t="s">
        <v>298</v>
      </c>
      <c r="E121" s="211" t="s">
        <v>304</v>
      </c>
      <c r="F121" s="212" t="s">
        <v>278</v>
      </c>
      <c r="G121" s="235"/>
      <c r="H121" s="236">
        <v>8051.76</v>
      </c>
      <c r="I121" s="237"/>
      <c r="J121" s="236">
        <v>15059.94</v>
      </c>
      <c r="K121" s="237"/>
      <c r="L121" s="236">
        <v>22362.82</v>
      </c>
      <c r="M121" s="237"/>
      <c r="N121" s="238">
        <v>32100</v>
      </c>
    </row>
    <row r="122" spans="1:14" ht="25.5" x14ac:dyDescent="0.25">
      <c r="A122" s="151"/>
      <c r="B122" s="190"/>
      <c r="C122" s="211" t="s">
        <v>318</v>
      </c>
      <c r="D122" s="211" t="s">
        <v>301</v>
      </c>
      <c r="E122" s="211" t="s">
        <v>302</v>
      </c>
      <c r="F122" s="212" t="s">
        <v>278</v>
      </c>
      <c r="G122" s="235"/>
      <c r="H122" s="236">
        <v>2145.4499999999998</v>
      </c>
      <c r="I122" s="237"/>
      <c r="J122" s="236">
        <v>4573.71</v>
      </c>
      <c r="K122" s="237"/>
      <c r="L122" s="236">
        <v>6727.83</v>
      </c>
      <c r="M122" s="237"/>
      <c r="N122" s="238">
        <v>9600</v>
      </c>
    </row>
    <row r="123" spans="1:14" ht="38.25" x14ac:dyDescent="0.25">
      <c r="A123" s="151"/>
      <c r="B123" s="190"/>
      <c r="C123" s="211" t="s">
        <v>319</v>
      </c>
      <c r="D123" s="211" t="s">
        <v>301</v>
      </c>
      <c r="E123" s="211" t="s">
        <v>302</v>
      </c>
      <c r="F123" s="212" t="s">
        <v>278</v>
      </c>
      <c r="G123" s="235"/>
      <c r="H123" s="236">
        <v>1856.21</v>
      </c>
      <c r="I123" s="237"/>
      <c r="J123" s="236">
        <v>3668.54</v>
      </c>
      <c r="K123" s="237"/>
      <c r="L123" s="236">
        <v>5567.74</v>
      </c>
      <c r="M123" s="237"/>
      <c r="N123" s="238">
        <v>8100</v>
      </c>
    </row>
    <row r="124" spans="1:14" ht="38.25" x14ac:dyDescent="0.25">
      <c r="A124" s="151"/>
      <c r="B124" s="190"/>
      <c r="C124" s="211" t="s">
        <v>320</v>
      </c>
      <c r="D124" s="211" t="s">
        <v>298</v>
      </c>
      <c r="E124" s="211" t="s">
        <v>194</v>
      </c>
      <c r="F124" s="212" t="s">
        <v>278</v>
      </c>
      <c r="G124" s="235"/>
      <c r="H124" s="236">
        <v>6963.99</v>
      </c>
      <c r="I124" s="237"/>
      <c r="J124" s="236">
        <v>12519.54</v>
      </c>
      <c r="K124" s="237"/>
      <c r="L124" s="236">
        <v>18125.45</v>
      </c>
      <c r="M124" s="237"/>
      <c r="N124" s="238">
        <v>25600</v>
      </c>
    </row>
    <row r="125" spans="1:14" ht="38.25" x14ac:dyDescent="0.25">
      <c r="A125" s="151"/>
      <c r="B125" s="190"/>
      <c r="C125" s="211" t="s">
        <v>321</v>
      </c>
      <c r="D125" s="211" t="s">
        <v>298</v>
      </c>
      <c r="E125" s="211" t="s">
        <v>304</v>
      </c>
      <c r="F125" s="212" t="s">
        <v>278</v>
      </c>
      <c r="G125" s="235"/>
      <c r="H125" s="236">
        <v>15896.78</v>
      </c>
      <c r="I125" s="237"/>
      <c r="J125" s="236">
        <v>32037.32</v>
      </c>
      <c r="K125" s="237"/>
      <c r="L125" s="236">
        <v>43421.33</v>
      </c>
      <c r="M125" s="237"/>
      <c r="N125" s="238">
        <v>58600</v>
      </c>
    </row>
    <row r="126" spans="1:14" ht="25.5" x14ac:dyDescent="0.25">
      <c r="A126" s="151"/>
      <c r="B126" s="190"/>
      <c r="C126" s="211" t="s">
        <v>322</v>
      </c>
      <c r="D126" s="211" t="s">
        <v>301</v>
      </c>
      <c r="E126" s="211" t="s">
        <v>302</v>
      </c>
      <c r="F126" s="212" t="s">
        <v>278</v>
      </c>
      <c r="G126" s="235"/>
      <c r="H126" s="236">
        <v>4396.0600000000004</v>
      </c>
      <c r="I126" s="237"/>
      <c r="J126" s="236">
        <v>9839.44</v>
      </c>
      <c r="K126" s="237"/>
      <c r="L126" s="236">
        <v>13422.54</v>
      </c>
      <c r="M126" s="237"/>
      <c r="N126" s="238">
        <v>18200</v>
      </c>
    </row>
    <row r="127" spans="1:14" ht="38.25" x14ac:dyDescent="0.25">
      <c r="A127" s="151"/>
      <c r="B127" s="190"/>
      <c r="C127" s="211" t="s">
        <v>323</v>
      </c>
      <c r="D127" s="211" t="s">
        <v>298</v>
      </c>
      <c r="E127" s="211" t="s">
        <v>304</v>
      </c>
      <c r="F127" s="212" t="s">
        <v>278</v>
      </c>
      <c r="G127" s="235"/>
      <c r="H127" s="236">
        <v>7904.55</v>
      </c>
      <c r="I127" s="237"/>
      <c r="J127" s="236">
        <v>14608.96</v>
      </c>
      <c r="K127" s="237"/>
      <c r="L127" s="236">
        <v>20722.98</v>
      </c>
      <c r="M127" s="237"/>
      <c r="N127" s="238">
        <v>28875</v>
      </c>
    </row>
    <row r="128" spans="1:14" ht="38.25" x14ac:dyDescent="0.25">
      <c r="A128" s="151"/>
      <c r="B128" s="190"/>
      <c r="C128" s="211" t="s">
        <v>324</v>
      </c>
      <c r="D128" s="211" t="s">
        <v>301</v>
      </c>
      <c r="E128" s="211" t="s">
        <v>302</v>
      </c>
      <c r="F128" s="212" t="s">
        <v>278</v>
      </c>
      <c r="G128" s="235"/>
      <c r="H128" s="236">
        <v>1851.77</v>
      </c>
      <c r="I128" s="237"/>
      <c r="J128" s="236">
        <v>3774.13</v>
      </c>
      <c r="K128" s="237"/>
      <c r="L128" s="236">
        <v>5799.5</v>
      </c>
      <c r="M128" s="237"/>
      <c r="N128" s="238">
        <v>8500</v>
      </c>
    </row>
    <row r="129" spans="1:14" ht="38.25" x14ac:dyDescent="0.25">
      <c r="A129" s="151"/>
      <c r="B129" s="190"/>
      <c r="C129" s="211" t="s">
        <v>325</v>
      </c>
      <c r="D129" s="211" t="s">
        <v>298</v>
      </c>
      <c r="E129" s="211" t="s">
        <v>304</v>
      </c>
      <c r="F129" s="212" t="s">
        <v>278</v>
      </c>
      <c r="G129" s="235"/>
      <c r="H129" s="236">
        <v>2691.34</v>
      </c>
      <c r="I129" s="237"/>
      <c r="J129" s="236">
        <v>7763.17</v>
      </c>
      <c r="K129" s="237"/>
      <c r="L129" s="236">
        <v>14721.81</v>
      </c>
      <c r="M129" s="237"/>
      <c r="N129" s="238">
        <v>24000</v>
      </c>
    </row>
    <row r="130" spans="1:14" ht="38.25" x14ac:dyDescent="0.25">
      <c r="A130" s="151"/>
      <c r="B130" s="190"/>
      <c r="C130" s="191" t="s">
        <v>326</v>
      </c>
      <c r="D130" s="191" t="s">
        <v>301</v>
      </c>
      <c r="E130" s="191" t="s">
        <v>302</v>
      </c>
      <c r="F130" s="195" t="s">
        <v>278</v>
      </c>
      <c r="G130" s="227"/>
      <c r="H130" s="231">
        <v>717.4</v>
      </c>
      <c r="I130" s="229"/>
      <c r="J130" s="231">
        <v>2209.4499999999998</v>
      </c>
      <c r="K130" s="229"/>
      <c r="L130" s="231">
        <v>4433.97</v>
      </c>
      <c r="M130" s="229"/>
      <c r="N130" s="232">
        <v>7400</v>
      </c>
    </row>
    <row r="131" spans="1:14" x14ac:dyDescent="0.25">
      <c r="A131" s="151" t="s">
        <v>66</v>
      </c>
      <c r="B131" s="150" t="s">
        <v>65</v>
      </c>
      <c r="C131" s="193"/>
      <c r="D131" s="193"/>
      <c r="E131" s="193"/>
      <c r="F131" s="243"/>
      <c r="G131" s="83">
        <v>7058.8</v>
      </c>
      <c r="H131" s="85">
        <f>SUM(H132:H135)</f>
        <v>8891.4900000000016</v>
      </c>
      <c r="I131" s="85">
        <v>14758.05</v>
      </c>
      <c r="J131" s="85">
        <f>SUM(J132:J135)</f>
        <v>19584.810000000001</v>
      </c>
      <c r="K131" s="85">
        <v>26910.080000000002</v>
      </c>
      <c r="L131" s="85">
        <f>SUM(L132:L135)</f>
        <v>27841.27</v>
      </c>
      <c r="M131" s="85">
        <v>36390.75</v>
      </c>
      <c r="N131" s="87">
        <f>SUM(N132:N135)</f>
        <v>38350</v>
      </c>
    </row>
    <row r="132" spans="1:14" ht="25.5" x14ac:dyDescent="0.25">
      <c r="A132" s="151"/>
      <c r="B132" s="190"/>
      <c r="C132" s="204" t="s">
        <v>327</v>
      </c>
      <c r="D132" s="204" t="s">
        <v>328</v>
      </c>
      <c r="E132" s="204" t="s">
        <v>194</v>
      </c>
      <c r="F132" s="206" t="s">
        <v>278</v>
      </c>
      <c r="G132" s="228"/>
      <c r="H132" s="233">
        <v>740.16</v>
      </c>
      <c r="I132" s="230"/>
      <c r="J132" s="233">
        <v>1443.99</v>
      </c>
      <c r="K132" s="230"/>
      <c r="L132" s="233">
        <v>2046.57</v>
      </c>
      <c r="M132" s="230"/>
      <c r="N132" s="234">
        <v>2850</v>
      </c>
    </row>
    <row r="133" spans="1:14" ht="25.5" x14ac:dyDescent="0.25">
      <c r="A133" s="151"/>
      <c r="B133" s="190"/>
      <c r="C133" s="211" t="s">
        <v>329</v>
      </c>
      <c r="D133" s="211" t="s">
        <v>328</v>
      </c>
      <c r="E133" s="211" t="s">
        <v>194</v>
      </c>
      <c r="F133" s="212" t="s">
        <v>278</v>
      </c>
      <c r="G133" s="235"/>
      <c r="H133" s="236">
        <v>7650.56</v>
      </c>
      <c r="I133" s="237"/>
      <c r="J133" s="236">
        <v>17640.05</v>
      </c>
      <c r="K133" s="237"/>
      <c r="L133" s="236">
        <v>23794.31</v>
      </c>
      <c r="M133" s="237"/>
      <c r="N133" s="238">
        <v>32000</v>
      </c>
    </row>
    <row r="134" spans="1:14" ht="25.5" x14ac:dyDescent="0.25">
      <c r="A134" s="151"/>
      <c r="B134" s="190"/>
      <c r="C134" s="211" t="s">
        <v>330</v>
      </c>
      <c r="D134" s="211" t="s">
        <v>331</v>
      </c>
      <c r="E134" s="211" t="s">
        <v>332</v>
      </c>
      <c r="F134" s="212" t="s">
        <v>195</v>
      </c>
      <c r="G134" s="235"/>
      <c r="H134" s="236">
        <v>500.77</v>
      </c>
      <c r="I134" s="237"/>
      <c r="J134" s="236">
        <v>500.77</v>
      </c>
      <c r="K134" s="237"/>
      <c r="L134" s="236">
        <v>1750.39</v>
      </c>
      <c r="M134" s="237"/>
      <c r="N134" s="238">
        <v>3000</v>
      </c>
    </row>
    <row r="135" spans="1:14" ht="38.25" x14ac:dyDescent="0.25">
      <c r="A135" s="151"/>
      <c r="B135" s="190"/>
      <c r="C135" s="191" t="s">
        <v>333</v>
      </c>
      <c r="D135" s="191" t="s">
        <v>334</v>
      </c>
      <c r="E135" s="191" t="s">
        <v>335</v>
      </c>
      <c r="F135" s="195" t="s">
        <v>195</v>
      </c>
      <c r="G135" s="227"/>
      <c r="H135" s="231">
        <v>0</v>
      </c>
      <c r="I135" s="229"/>
      <c r="J135" s="231">
        <v>0</v>
      </c>
      <c r="K135" s="229"/>
      <c r="L135" s="231">
        <v>250</v>
      </c>
      <c r="M135" s="229"/>
      <c r="N135" s="232">
        <v>500</v>
      </c>
    </row>
    <row r="136" spans="1:14" x14ac:dyDescent="0.25">
      <c r="A136" s="151" t="s">
        <v>68</v>
      </c>
      <c r="B136" s="150" t="s">
        <v>67</v>
      </c>
      <c r="C136" s="193"/>
      <c r="D136" s="193"/>
      <c r="E136" s="193"/>
      <c r="F136" s="243"/>
      <c r="G136" s="166">
        <v>250799.61</v>
      </c>
      <c r="H136" s="167">
        <f>SUM(H137:H208)</f>
        <v>279705.44</v>
      </c>
      <c r="I136" s="167">
        <v>453821.64</v>
      </c>
      <c r="J136" s="167">
        <f>SUM(J137:J208)</f>
        <v>502531.20000000007</v>
      </c>
      <c r="K136" s="167">
        <v>866744.15</v>
      </c>
      <c r="L136" s="167">
        <f>SUM(L137:L208)</f>
        <v>876910.0399999998</v>
      </c>
      <c r="M136" s="167">
        <v>1053826.6399999999</v>
      </c>
      <c r="N136" s="168">
        <f>SUM(N137:N208)</f>
        <v>1251288.73</v>
      </c>
    </row>
    <row r="137" spans="1:14" ht="25.5" x14ac:dyDescent="0.25">
      <c r="A137" s="151"/>
      <c r="B137" s="190"/>
      <c r="C137" s="204" t="s">
        <v>336</v>
      </c>
      <c r="D137" s="204" t="s">
        <v>337</v>
      </c>
      <c r="E137" s="204" t="s">
        <v>194</v>
      </c>
      <c r="F137" s="206" t="s">
        <v>195</v>
      </c>
      <c r="G137" s="245"/>
      <c r="H137" s="250">
        <v>18.3</v>
      </c>
      <c r="I137" s="247"/>
      <c r="J137" s="250">
        <v>36.6</v>
      </c>
      <c r="K137" s="247"/>
      <c r="L137" s="250">
        <v>2023.85</v>
      </c>
      <c r="M137" s="247"/>
      <c r="N137" s="251">
        <v>4011.1</v>
      </c>
    </row>
    <row r="138" spans="1:14" ht="25.5" x14ac:dyDescent="0.25">
      <c r="A138" s="151"/>
      <c r="B138" s="190"/>
      <c r="C138" s="211" t="s">
        <v>338</v>
      </c>
      <c r="D138" s="211" t="s">
        <v>339</v>
      </c>
      <c r="E138" s="211" t="s">
        <v>194</v>
      </c>
      <c r="F138" s="212" t="s">
        <v>195</v>
      </c>
      <c r="G138" s="252"/>
      <c r="H138" s="253">
        <v>0</v>
      </c>
      <c r="I138" s="254"/>
      <c r="J138" s="253">
        <v>0</v>
      </c>
      <c r="K138" s="254"/>
      <c r="L138" s="253">
        <v>1000</v>
      </c>
      <c r="M138" s="254"/>
      <c r="N138" s="255">
        <v>2000</v>
      </c>
    </row>
    <row r="139" spans="1:14" ht="25.5" x14ac:dyDescent="0.25">
      <c r="A139" s="151"/>
      <c r="B139" s="190"/>
      <c r="C139" s="211" t="s">
        <v>340</v>
      </c>
      <c r="D139" s="211" t="s">
        <v>341</v>
      </c>
      <c r="E139" s="211" t="s">
        <v>194</v>
      </c>
      <c r="F139" s="212" t="s">
        <v>195</v>
      </c>
      <c r="G139" s="252"/>
      <c r="H139" s="253">
        <v>8709.52</v>
      </c>
      <c r="I139" s="254"/>
      <c r="J139" s="253">
        <v>16989.52</v>
      </c>
      <c r="K139" s="254"/>
      <c r="L139" s="253">
        <v>25569.759999999998</v>
      </c>
      <c r="M139" s="254"/>
      <c r="N139" s="255">
        <v>34150</v>
      </c>
    </row>
    <row r="140" spans="1:14" ht="38.25" x14ac:dyDescent="0.25">
      <c r="A140" s="151"/>
      <c r="B140" s="190"/>
      <c r="C140" s="211" t="s">
        <v>342</v>
      </c>
      <c r="D140" s="211" t="s">
        <v>343</v>
      </c>
      <c r="E140" s="211" t="s">
        <v>344</v>
      </c>
      <c r="F140" s="212" t="s">
        <v>195</v>
      </c>
      <c r="G140" s="252"/>
      <c r="H140" s="253">
        <v>129.69999999999999</v>
      </c>
      <c r="I140" s="254"/>
      <c r="J140" s="253">
        <v>129.69999999999999</v>
      </c>
      <c r="K140" s="254"/>
      <c r="L140" s="253">
        <v>564.85</v>
      </c>
      <c r="M140" s="254"/>
      <c r="N140" s="255">
        <v>1000</v>
      </c>
    </row>
    <row r="141" spans="1:14" ht="25.5" x14ac:dyDescent="0.25">
      <c r="A141" s="151"/>
      <c r="B141" s="190"/>
      <c r="C141" s="211" t="s">
        <v>345</v>
      </c>
      <c r="D141" s="211" t="s">
        <v>346</v>
      </c>
      <c r="E141" s="211" t="s">
        <v>347</v>
      </c>
      <c r="F141" s="212" t="s">
        <v>195</v>
      </c>
      <c r="G141" s="252"/>
      <c r="H141" s="253">
        <v>83</v>
      </c>
      <c r="I141" s="254"/>
      <c r="J141" s="253">
        <v>83</v>
      </c>
      <c r="K141" s="254"/>
      <c r="L141" s="253">
        <v>291.5</v>
      </c>
      <c r="M141" s="254"/>
      <c r="N141" s="255">
        <v>500</v>
      </c>
    </row>
    <row r="142" spans="1:14" ht="25.5" x14ac:dyDescent="0.25">
      <c r="A142" s="151"/>
      <c r="B142" s="190"/>
      <c r="C142" s="211" t="s">
        <v>348</v>
      </c>
      <c r="D142" s="211" t="s">
        <v>339</v>
      </c>
      <c r="E142" s="211" t="s">
        <v>194</v>
      </c>
      <c r="F142" s="212" t="s">
        <v>195</v>
      </c>
      <c r="G142" s="252"/>
      <c r="H142" s="253">
        <v>1702.11</v>
      </c>
      <c r="I142" s="254"/>
      <c r="J142" s="253">
        <v>3476.38</v>
      </c>
      <c r="K142" s="254"/>
      <c r="L142" s="253">
        <v>6345.06</v>
      </c>
      <c r="M142" s="254"/>
      <c r="N142" s="255">
        <v>9213.73</v>
      </c>
    </row>
    <row r="143" spans="1:14" ht="38.25" x14ac:dyDescent="0.25">
      <c r="A143" s="151"/>
      <c r="B143" s="190"/>
      <c r="C143" s="211" t="s">
        <v>349</v>
      </c>
      <c r="D143" s="211" t="s">
        <v>350</v>
      </c>
      <c r="E143" s="211" t="s">
        <v>194</v>
      </c>
      <c r="F143" s="212" t="s">
        <v>195</v>
      </c>
      <c r="G143" s="252"/>
      <c r="H143" s="253">
        <v>85.8</v>
      </c>
      <c r="I143" s="254"/>
      <c r="J143" s="253">
        <v>315.8</v>
      </c>
      <c r="K143" s="254"/>
      <c r="L143" s="253">
        <v>700.8</v>
      </c>
      <c r="M143" s="254"/>
      <c r="N143" s="255">
        <v>1085.8</v>
      </c>
    </row>
    <row r="144" spans="1:14" ht="38.25" x14ac:dyDescent="0.25">
      <c r="A144" s="151"/>
      <c r="B144" s="190"/>
      <c r="C144" s="211" t="s">
        <v>351</v>
      </c>
      <c r="D144" s="211" t="s">
        <v>352</v>
      </c>
      <c r="E144" s="211" t="s">
        <v>194</v>
      </c>
      <c r="F144" s="212" t="s">
        <v>195</v>
      </c>
      <c r="G144" s="252"/>
      <c r="H144" s="253">
        <v>345.5</v>
      </c>
      <c r="I144" s="254"/>
      <c r="J144" s="253">
        <v>1132.03</v>
      </c>
      <c r="K144" s="254"/>
      <c r="L144" s="253">
        <v>1652.39</v>
      </c>
      <c r="M144" s="254"/>
      <c r="N144" s="255">
        <v>2172.75</v>
      </c>
    </row>
    <row r="145" spans="1:14" ht="25.5" x14ac:dyDescent="0.25">
      <c r="A145" s="151"/>
      <c r="B145" s="190"/>
      <c r="C145" s="211" t="s">
        <v>353</v>
      </c>
      <c r="D145" s="211" t="s">
        <v>354</v>
      </c>
      <c r="E145" s="211" t="s">
        <v>194</v>
      </c>
      <c r="F145" s="212" t="s">
        <v>195</v>
      </c>
      <c r="G145" s="252"/>
      <c r="H145" s="253">
        <v>0</v>
      </c>
      <c r="I145" s="254"/>
      <c r="J145" s="253">
        <v>0</v>
      </c>
      <c r="K145" s="254"/>
      <c r="L145" s="253">
        <v>1500</v>
      </c>
      <c r="M145" s="254"/>
      <c r="N145" s="255">
        <v>3000</v>
      </c>
    </row>
    <row r="146" spans="1:14" ht="25.5" x14ac:dyDescent="0.25">
      <c r="A146" s="151"/>
      <c r="B146" s="190"/>
      <c r="C146" s="211" t="s">
        <v>355</v>
      </c>
      <c r="D146" s="211" t="s">
        <v>356</v>
      </c>
      <c r="E146" s="211" t="s">
        <v>194</v>
      </c>
      <c r="F146" s="212" t="s">
        <v>195</v>
      </c>
      <c r="G146" s="252"/>
      <c r="H146" s="253">
        <v>10649.93</v>
      </c>
      <c r="I146" s="254"/>
      <c r="J146" s="253">
        <v>17416.740000000002</v>
      </c>
      <c r="K146" s="254"/>
      <c r="L146" s="253">
        <v>24585.77</v>
      </c>
      <c r="M146" s="254"/>
      <c r="N146" s="255">
        <v>31754.799999999999</v>
      </c>
    </row>
    <row r="147" spans="1:14" ht="25.5" x14ac:dyDescent="0.25">
      <c r="A147" s="151"/>
      <c r="B147" s="190"/>
      <c r="C147" s="211" t="s">
        <v>357</v>
      </c>
      <c r="D147" s="211" t="s">
        <v>358</v>
      </c>
      <c r="E147" s="211" t="s">
        <v>194</v>
      </c>
      <c r="F147" s="212" t="s">
        <v>195</v>
      </c>
      <c r="G147" s="252"/>
      <c r="H147" s="253">
        <v>2289.4699999999998</v>
      </c>
      <c r="I147" s="254"/>
      <c r="J147" s="253">
        <v>6728.66</v>
      </c>
      <c r="K147" s="254"/>
      <c r="L147" s="253">
        <v>12339.21</v>
      </c>
      <c r="M147" s="254"/>
      <c r="N147" s="255">
        <v>17949.759999999998</v>
      </c>
    </row>
    <row r="148" spans="1:14" x14ac:dyDescent="0.25">
      <c r="A148" s="151"/>
      <c r="B148" s="190"/>
      <c r="C148" s="211" t="s">
        <v>359</v>
      </c>
      <c r="D148" s="211" t="s">
        <v>358</v>
      </c>
      <c r="E148" s="211" t="s">
        <v>360</v>
      </c>
      <c r="F148" s="212" t="s">
        <v>195</v>
      </c>
      <c r="G148" s="252"/>
      <c r="H148" s="253">
        <v>1084.1500000000001</v>
      </c>
      <c r="I148" s="254"/>
      <c r="J148" s="253">
        <v>1113.95</v>
      </c>
      <c r="K148" s="254"/>
      <c r="L148" s="253">
        <v>4514.3999999999996</v>
      </c>
      <c r="M148" s="254"/>
      <c r="N148" s="255">
        <v>7914.85</v>
      </c>
    </row>
    <row r="149" spans="1:14" ht="25.5" x14ac:dyDescent="0.25">
      <c r="A149" s="151"/>
      <c r="B149" s="190"/>
      <c r="C149" s="211" t="s">
        <v>361</v>
      </c>
      <c r="D149" s="211" t="s">
        <v>362</v>
      </c>
      <c r="E149" s="211" t="s">
        <v>194</v>
      </c>
      <c r="F149" s="212" t="s">
        <v>195</v>
      </c>
      <c r="G149" s="252"/>
      <c r="H149" s="253">
        <v>3344.87</v>
      </c>
      <c r="I149" s="254"/>
      <c r="J149" s="253">
        <v>7313.9</v>
      </c>
      <c r="K149" s="254"/>
      <c r="L149" s="253">
        <v>11188.67</v>
      </c>
      <c r="M149" s="254"/>
      <c r="N149" s="255">
        <v>15063.44</v>
      </c>
    </row>
    <row r="150" spans="1:14" ht="25.5" x14ac:dyDescent="0.25">
      <c r="A150" s="151"/>
      <c r="B150" s="190"/>
      <c r="C150" s="211" t="s">
        <v>363</v>
      </c>
      <c r="D150" s="211" t="s">
        <v>364</v>
      </c>
      <c r="E150" s="211" t="s">
        <v>194</v>
      </c>
      <c r="F150" s="212" t="s">
        <v>195</v>
      </c>
      <c r="G150" s="252"/>
      <c r="H150" s="253">
        <v>0</v>
      </c>
      <c r="I150" s="254"/>
      <c r="J150" s="253">
        <v>520</v>
      </c>
      <c r="K150" s="254"/>
      <c r="L150" s="253">
        <v>2020</v>
      </c>
      <c r="M150" s="254"/>
      <c r="N150" s="255">
        <v>3520</v>
      </c>
    </row>
    <row r="151" spans="1:14" ht="51" x14ac:dyDescent="0.25">
      <c r="A151" s="151"/>
      <c r="B151" s="190"/>
      <c r="C151" s="211" t="s">
        <v>365</v>
      </c>
      <c r="D151" s="211" t="s">
        <v>341</v>
      </c>
      <c r="E151" s="211" t="s">
        <v>366</v>
      </c>
      <c r="F151" s="212" t="s">
        <v>195</v>
      </c>
      <c r="G151" s="252"/>
      <c r="H151" s="253">
        <v>0</v>
      </c>
      <c r="I151" s="254"/>
      <c r="J151" s="253">
        <v>0</v>
      </c>
      <c r="K151" s="254"/>
      <c r="L151" s="253">
        <v>2000</v>
      </c>
      <c r="M151" s="254"/>
      <c r="N151" s="255">
        <v>4000</v>
      </c>
    </row>
    <row r="152" spans="1:14" ht="25.5" x14ac:dyDescent="0.25">
      <c r="A152" s="151"/>
      <c r="B152" s="190"/>
      <c r="C152" s="211" t="s">
        <v>367</v>
      </c>
      <c r="D152" s="211" t="s">
        <v>368</v>
      </c>
      <c r="E152" s="211" t="s">
        <v>369</v>
      </c>
      <c r="F152" s="212" t="s">
        <v>195</v>
      </c>
      <c r="G152" s="252"/>
      <c r="H152" s="253">
        <v>29753.23</v>
      </c>
      <c r="I152" s="254"/>
      <c r="J152" s="253">
        <v>41410.54</v>
      </c>
      <c r="K152" s="254"/>
      <c r="L152" s="253">
        <v>45705.27</v>
      </c>
      <c r="M152" s="254"/>
      <c r="N152" s="255">
        <v>50000</v>
      </c>
    </row>
    <row r="153" spans="1:14" ht="25.5" x14ac:dyDescent="0.25">
      <c r="A153" s="151"/>
      <c r="B153" s="190"/>
      <c r="C153" s="211" t="s">
        <v>370</v>
      </c>
      <c r="D153" s="211" t="s">
        <v>352</v>
      </c>
      <c r="E153" s="211" t="s">
        <v>194</v>
      </c>
      <c r="F153" s="212" t="s">
        <v>195</v>
      </c>
      <c r="G153" s="252"/>
      <c r="H153" s="253">
        <v>4742.34</v>
      </c>
      <c r="I153" s="254"/>
      <c r="J153" s="253">
        <v>11570.92</v>
      </c>
      <c r="K153" s="254"/>
      <c r="L153" s="253">
        <v>13220.18</v>
      </c>
      <c r="M153" s="254"/>
      <c r="N153" s="255">
        <v>14869.44</v>
      </c>
    </row>
    <row r="154" spans="1:14" ht="25.5" x14ac:dyDescent="0.25">
      <c r="A154" s="151"/>
      <c r="B154" s="190"/>
      <c r="C154" s="211" t="s">
        <v>371</v>
      </c>
      <c r="D154" s="211" t="s">
        <v>339</v>
      </c>
      <c r="E154" s="211" t="s">
        <v>372</v>
      </c>
      <c r="F154" s="212" t="s">
        <v>195</v>
      </c>
      <c r="G154" s="252"/>
      <c r="H154" s="253">
        <v>4706.24</v>
      </c>
      <c r="I154" s="254"/>
      <c r="J154" s="253">
        <v>5099.4799999999996</v>
      </c>
      <c r="K154" s="254"/>
      <c r="L154" s="253">
        <v>6134.79</v>
      </c>
      <c r="M154" s="254"/>
      <c r="N154" s="255">
        <v>7170.09</v>
      </c>
    </row>
    <row r="155" spans="1:14" ht="25.5" x14ac:dyDescent="0.25">
      <c r="A155" s="151"/>
      <c r="B155" s="190"/>
      <c r="C155" s="211" t="s">
        <v>373</v>
      </c>
      <c r="D155" s="211" t="s">
        <v>356</v>
      </c>
      <c r="E155" s="211" t="s">
        <v>194</v>
      </c>
      <c r="F155" s="212" t="s">
        <v>195</v>
      </c>
      <c r="G155" s="252"/>
      <c r="H155" s="253">
        <v>5395.28</v>
      </c>
      <c r="I155" s="254"/>
      <c r="J155" s="253">
        <v>13944.83</v>
      </c>
      <c r="K155" s="254"/>
      <c r="L155" s="253">
        <v>20083.91</v>
      </c>
      <c r="M155" s="254"/>
      <c r="N155" s="255">
        <v>26222.98</v>
      </c>
    </row>
    <row r="156" spans="1:14" ht="38.25" x14ac:dyDescent="0.25">
      <c r="A156" s="151"/>
      <c r="B156" s="190"/>
      <c r="C156" s="211" t="s">
        <v>374</v>
      </c>
      <c r="D156" s="211" t="s">
        <v>339</v>
      </c>
      <c r="E156" s="211" t="s">
        <v>194</v>
      </c>
      <c r="F156" s="212" t="s">
        <v>195</v>
      </c>
      <c r="G156" s="252"/>
      <c r="H156" s="253">
        <v>293.41000000000003</v>
      </c>
      <c r="I156" s="254"/>
      <c r="J156" s="253">
        <v>293.41000000000003</v>
      </c>
      <c r="K156" s="254"/>
      <c r="L156" s="253">
        <v>1658.6</v>
      </c>
      <c r="M156" s="254"/>
      <c r="N156" s="255">
        <v>3023.79</v>
      </c>
    </row>
    <row r="157" spans="1:14" ht="38.25" x14ac:dyDescent="0.25">
      <c r="A157" s="151"/>
      <c r="B157" s="190"/>
      <c r="C157" s="211" t="s">
        <v>375</v>
      </c>
      <c r="D157" s="211" t="s">
        <v>364</v>
      </c>
      <c r="E157" s="211" t="s">
        <v>376</v>
      </c>
      <c r="F157" s="212" t="s">
        <v>195</v>
      </c>
      <c r="G157" s="252"/>
      <c r="H157" s="253">
        <v>4478.8599999999997</v>
      </c>
      <c r="I157" s="254"/>
      <c r="J157" s="253">
        <v>17597.759999999998</v>
      </c>
      <c r="K157" s="254"/>
      <c r="L157" s="253">
        <v>35192.11</v>
      </c>
      <c r="M157" s="254"/>
      <c r="N157" s="255">
        <v>52786.46</v>
      </c>
    </row>
    <row r="158" spans="1:14" ht="38.25" x14ac:dyDescent="0.25">
      <c r="A158" s="151"/>
      <c r="B158" s="190"/>
      <c r="C158" s="211" t="s">
        <v>377</v>
      </c>
      <c r="D158" s="211" t="s">
        <v>343</v>
      </c>
      <c r="E158" s="211" t="s">
        <v>378</v>
      </c>
      <c r="F158" s="212" t="s">
        <v>195</v>
      </c>
      <c r="G158" s="252"/>
      <c r="H158" s="253">
        <v>0</v>
      </c>
      <c r="I158" s="254"/>
      <c r="J158" s="253">
        <v>0</v>
      </c>
      <c r="K158" s="254"/>
      <c r="L158" s="253">
        <v>750</v>
      </c>
      <c r="M158" s="254"/>
      <c r="N158" s="255">
        <v>1500</v>
      </c>
    </row>
    <row r="159" spans="1:14" ht="38.25" x14ac:dyDescent="0.25">
      <c r="A159" s="151"/>
      <c r="B159" s="190"/>
      <c r="C159" s="211" t="s">
        <v>379</v>
      </c>
      <c r="D159" s="211" t="s">
        <v>362</v>
      </c>
      <c r="E159" s="211" t="s">
        <v>380</v>
      </c>
      <c r="F159" s="212" t="s">
        <v>195</v>
      </c>
      <c r="G159" s="252"/>
      <c r="H159" s="253">
        <v>0</v>
      </c>
      <c r="I159" s="254"/>
      <c r="J159" s="253">
        <v>0</v>
      </c>
      <c r="K159" s="254"/>
      <c r="L159" s="253">
        <v>2250</v>
      </c>
      <c r="M159" s="254"/>
      <c r="N159" s="255">
        <v>4500</v>
      </c>
    </row>
    <row r="160" spans="1:14" ht="38.25" x14ac:dyDescent="0.25">
      <c r="A160" s="151"/>
      <c r="B160" s="190"/>
      <c r="C160" s="211" t="s">
        <v>381</v>
      </c>
      <c r="D160" s="211" t="s">
        <v>339</v>
      </c>
      <c r="E160" s="211" t="s">
        <v>194</v>
      </c>
      <c r="F160" s="212" t="s">
        <v>195</v>
      </c>
      <c r="G160" s="252"/>
      <c r="H160" s="253">
        <v>287.92</v>
      </c>
      <c r="I160" s="254"/>
      <c r="J160" s="253">
        <v>287.92</v>
      </c>
      <c r="K160" s="254"/>
      <c r="L160" s="253">
        <v>659.82</v>
      </c>
      <c r="M160" s="254"/>
      <c r="N160" s="255">
        <v>1031.72</v>
      </c>
    </row>
    <row r="161" spans="1:14" ht="38.25" x14ac:dyDescent="0.25">
      <c r="A161" s="151"/>
      <c r="B161" s="190"/>
      <c r="C161" s="211" t="s">
        <v>382</v>
      </c>
      <c r="D161" s="211" t="s">
        <v>356</v>
      </c>
      <c r="E161" s="211" t="s">
        <v>383</v>
      </c>
      <c r="F161" s="212" t="s">
        <v>195</v>
      </c>
      <c r="G161" s="252"/>
      <c r="H161" s="253">
        <v>360</v>
      </c>
      <c r="I161" s="254"/>
      <c r="J161" s="253">
        <v>360</v>
      </c>
      <c r="K161" s="254"/>
      <c r="L161" s="253">
        <v>430</v>
      </c>
      <c r="M161" s="254"/>
      <c r="N161" s="255">
        <v>500</v>
      </c>
    </row>
    <row r="162" spans="1:14" ht="38.25" x14ac:dyDescent="0.25">
      <c r="A162" s="151"/>
      <c r="B162" s="190"/>
      <c r="C162" s="211" t="s">
        <v>384</v>
      </c>
      <c r="D162" s="211" t="s">
        <v>339</v>
      </c>
      <c r="E162" s="211" t="s">
        <v>372</v>
      </c>
      <c r="F162" s="212" t="s">
        <v>195</v>
      </c>
      <c r="G162" s="252"/>
      <c r="H162" s="253">
        <v>1500</v>
      </c>
      <c r="I162" s="254"/>
      <c r="J162" s="253">
        <v>1500</v>
      </c>
      <c r="K162" s="254"/>
      <c r="L162" s="253">
        <v>3250</v>
      </c>
      <c r="M162" s="254"/>
      <c r="N162" s="255">
        <v>5000</v>
      </c>
    </row>
    <row r="163" spans="1:14" ht="25.5" x14ac:dyDescent="0.25">
      <c r="A163" s="151"/>
      <c r="B163" s="190"/>
      <c r="C163" s="211" t="s">
        <v>385</v>
      </c>
      <c r="D163" s="211" t="s">
        <v>339</v>
      </c>
      <c r="E163" s="211" t="s">
        <v>386</v>
      </c>
      <c r="F163" s="212" t="s">
        <v>195</v>
      </c>
      <c r="G163" s="252"/>
      <c r="H163" s="253">
        <v>0</v>
      </c>
      <c r="I163" s="254"/>
      <c r="J163" s="253">
        <v>0</v>
      </c>
      <c r="K163" s="254"/>
      <c r="L163" s="253">
        <v>750</v>
      </c>
      <c r="M163" s="254"/>
      <c r="N163" s="255">
        <v>1500</v>
      </c>
    </row>
    <row r="164" spans="1:14" ht="38.25" x14ac:dyDescent="0.25">
      <c r="A164" s="151"/>
      <c r="B164" s="190"/>
      <c r="C164" s="211" t="s">
        <v>387</v>
      </c>
      <c r="D164" s="211" t="s">
        <v>352</v>
      </c>
      <c r="E164" s="211" t="s">
        <v>388</v>
      </c>
      <c r="F164" s="212" t="s">
        <v>195</v>
      </c>
      <c r="G164" s="252"/>
      <c r="H164" s="253">
        <v>245.22</v>
      </c>
      <c r="I164" s="254"/>
      <c r="J164" s="253">
        <v>623.41999999999996</v>
      </c>
      <c r="K164" s="254"/>
      <c r="L164" s="253">
        <v>2934.32</v>
      </c>
      <c r="M164" s="254"/>
      <c r="N164" s="255">
        <v>5245.22</v>
      </c>
    </row>
    <row r="165" spans="1:14" ht="25.5" x14ac:dyDescent="0.25">
      <c r="A165" s="151"/>
      <c r="B165" s="190"/>
      <c r="C165" s="211" t="s">
        <v>389</v>
      </c>
      <c r="D165" s="211" t="s">
        <v>346</v>
      </c>
      <c r="E165" s="211" t="s">
        <v>390</v>
      </c>
      <c r="F165" s="212" t="s">
        <v>195</v>
      </c>
      <c r="G165" s="252"/>
      <c r="H165" s="253">
        <v>0</v>
      </c>
      <c r="I165" s="254"/>
      <c r="J165" s="253">
        <v>0</v>
      </c>
      <c r="K165" s="254"/>
      <c r="L165" s="253">
        <v>250</v>
      </c>
      <c r="M165" s="254"/>
      <c r="N165" s="255">
        <v>500</v>
      </c>
    </row>
    <row r="166" spans="1:14" ht="25.5" x14ac:dyDescent="0.25">
      <c r="A166" s="151"/>
      <c r="B166" s="190"/>
      <c r="C166" s="211" t="s">
        <v>391</v>
      </c>
      <c r="D166" s="211" t="s">
        <v>392</v>
      </c>
      <c r="E166" s="211" t="s">
        <v>393</v>
      </c>
      <c r="F166" s="212" t="s">
        <v>195</v>
      </c>
      <c r="G166" s="252"/>
      <c r="H166" s="253">
        <v>0</v>
      </c>
      <c r="I166" s="254"/>
      <c r="J166" s="253">
        <v>6566.04</v>
      </c>
      <c r="K166" s="254"/>
      <c r="L166" s="253">
        <v>9996.02</v>
      </c>
      <c r="M166" s="254"/>
      <c r="N166" s="255">
        <v>13426</v>
      </c>
    </row>
    <row r="167" spans="1:14" ht="25.5" x14ac:dyDescent="0.25">
      <c r="A167" s="151"/>
      <c r="B167" s="190"/>
      <c r="C167" s="211" t="s">
        <v>394</v>
      </c>
      <c r="D167" s="211" t="s">
        <v>339</v>
      </c>
      <c r="E167" s="211" t="s">
        <v>395</v>
      </c>
      <c r="F167" s="212" t="s">
        <v>195</v>
      </c>
      <c r="G167" s="252"/>
      <c r="H167" s="253">
        <v>159.99</v>
      </c>
      <c r="I167" s="254"/>
      <c r="J167" s="253">
        <v>1022.35</v>
      </c>
      <c r="K167" s="254"/>
      <c r="L167" s="253">
        <v>1841.17</v>
      </c>
      <c r="M167" s="254"/>
      <c r="N167" s="255">
        <v>2659.99</v>
      </c>
    </row>
    <row r="168" spans="1:14" ht="38.25" x14ac:dyDescent="0.25">
      <c r="A168" s="151"/>
      <c r="B168" s="190"/>
      <c r="C168" s="211" t="s">
        <v>396</v>
      </c>
      <c r="D168" s="211" t="s">
        <v>339</v>
      </c>
      <c r="E168" s="211" t="s">
        <v>397</v>
      </c>
      <c r="F168" s="212" t="s">
        <v>195</v>
      </c>
      <c r="G168" s="252"/>
      <c r="H168" s="253">
        <v>11535.65</v>
      </c>
      <c r="I168" s="254"/>
      <c r="J168" s="253">
        <v>26304.52</v>
      </c>
      <c r="K168" s="254"/>
      <c r="L168" s="253">
        <v>38162.730000000003</v>
      </c>
      <c r="M168" s="254"/>
      <c r="N168" s="255">
        <v>50020.93</v>
      </c>
    </row>
    <row r="169" spans="1:14" ht="25.5" x14ac:dyDescent="0.25">
      <c r="A169" s="151"/>
      <c r="B169" s="190"/>
      <c r="C169" s="211" t="s">
        <v>398</v>
      </c>
      <c r="D169" s="211" t="s">
        <v>339</v>
      </c>
      <c r="E169" s="211" t="s">
        <v>386</v>
      </c>
      <c r="F169" s="212" t="s">
        <v>195</v>
      </c>
      <c r="G169" s="252"/>
      <c r="H169" s="253">
        <v>166.99</v>
      </c>
      <c r="I169" s="254"/>
      <c r="J169" s="253">
        <v>166.99</v>
      </c>
      <c r="K169" s="254"/>
      <c r="L169" s="253">
        <v>333.5</v>
      </c>
      <c r="M169" s="254"/>
      <c r="N169" s="255">
        <v>500</v>
      </c>
    </row>
    <row r="170" spans="1:14" ht="38.25" x14ac:dyDescent="0.25">
      <c r="A170" s="151"/>
      <c r="B170" s="190"/>
      <c r="C170" s="211" t="s">
        <v>399</v>
      </c>
      <c r="D170" s="211" t="s">
        <v>356</v>
      </c>
      <c r="E170" s="211" t="s">
        <v>194</v>
      </c>
      <c r="F170" s="212" t="s">
        <v>195</v>
      </c>
      <c r="G170" s="252"/>
      <c r="H170" s="253">
        <v>924.31</v>
      </c>
      <c r="I170" s="254"/>
      <c r="J170" s="253">
        <v>2169.4299999999998</v>
      </c>
      <c r="K170" s="254"/>
      <c r="L170" s="253">
        <v>9107.49</v>
      </c>
      <c r="M170" s="254"/>
      <c r="N170" s="255">
        <v>16045.54</v>
      </c>
    </row>
    <row r="171" spans="1:14" ht="25.5" x14ac:dyDescent="0.25">
      <c r="A171" s="151"/>
      <c r="B171" s="190"/>
      <c r="C171" s="211" t="s">
        <v>400</v>
      </c>
      <c r="D171" s="211" t="s">
        <v>352</v>
      </c>
      <c r="E171" s="211" t="s">
        <v>401</v>
      </c>
      <c r="F171" s="212" t="s">
        <v>195</v>
      </c>
      <c r="G171" s="252"/>
      <c r="H171" s="253">
        <v>0</v>
      </c>
      <c r="I171" s="254"/>
      <c r="J171" s="253">
        <v>0</v>
      </c>
      <c r="K171" s="254"/>
      <c r="L171" s="253">
        <v>1000</v>
      </c>
      <c r="M171" s="254"/>
      <c r="N171" s="255">
        <v>2000</v>
      </c>
    </row>
    <row r="172" spans="1:14" ht="38.25" x14ac:dyDescent="0.25">
      <c r="A172" s="151"/>
      <c r="B172" s="190"/>
      <c r="C172" s="211" t="s">
        <v>402</v>
      </c>
      <c r="D172" s="211" t="s">
        <v>339</v>
      </c>
      <c r="E172" s="211" t="s">
        <v>386</v>
      </c>
      <c r="F172" s="212" t="s">
        <v>195</v>
      </c>
      <c r="G172" s="252"/>
      <c r="H172" s="253">
        <v>0</v>
      </c>
      <c r="I172" s="254"/>
      <c r="J172" s="253">
        <v>281.2</v>
      </c>
      <c r="K172" s="254"/>
      <c r="L172" s="253">
        <v>2294.0500000000002</v>
      </c>
      <c r="M172" s="254"/>
      <c r="N172" s="255">
        <v>4306.8999999999996</v>
      </c>
    </row>
    <row r="173" spans="1:14" ht="38.25" x14ac:dyDescent="0.25">
      <c r="A173" s="151"/>
      <c r="B173" s="190"/>
      <c r="C173" s="211" t="s">
        <v>403</v>
      </c>
      <c r="D173" s="211" t="s">
        <v>352</v>
      </c>
      <c r="E173" s="211" t="s">
        <v>401</v>
      </c>
      <c r="F173" s="212" t="s">
        <v>195</v>
      </c>
      <c r="G173" s="252"/>
      <c r="H173" s="253">
        <v>604.51</v>
      </c>
      <c r="I173" s="254"/>
      <c r="J173" s="253">
        <v>3340.34</v>
      </c>
      <c r="K173" s="254"/>
      <c r="L173" s="253">
        <v>6954.71</v>
      </c>
      <c r="M173" s="254"/>
      <c r="N173" s="255">
        <v>10569.07</v>
      </c>
    </row>
    <row r="174" spans="1:14" ht="25.5" x14ac:dyDescent="0.25">
      <c r="A174" s="151"/>
      <c r="B174" s="190"/>
      <c r="C174" s="211" t="s">
        <v>404</v>
      </c>
      <c r="D174" s="211" t="s">
        <v>405</v>
      </c>
      <c r="E174" s="211" t="s">
        <v>194</v>
      </c>
      <c r="F174" s="212" t="s">
        <v>195</v>
      </c>
      <c r="G174" s="252"/>
      <c r="H174" s="253">
        <v>0</v>
      </c>
      <c r="I174" s="254"/>
      <c r="J174" s="253">
        <v>0</v>
      </c>
      <c r="K174" s="254"/>
      <c r="L174" s="253">
        <v>5000</v>
      </c>
      <c r="M174" s="254"/>
      <c r="N174" s="255">
        <v>10000</v>
      </c>
    </row>
    <row r="175" spans="1:14" ht="38.25" x14ac:dyDescent="0.25">
      <c r="A175" s="151"/>
      <c r="B175" s="190"/>
      <c r="C175" s="211" t="s">
        <v>406</v>
      </c>
      <c r="D175" s="211" t="s">
        <v>339</v>
      </c>
      <c r="E175" s="211" t="s">
        <v>194</v>
      </c>
      <c r="F175" s="212" t="s">
        <v>195</v>
      </c>
      <c r="G175" s="252"/>
      <c r="H175" s="253">
        <v>0</v>
      </c>
      <c r="I175" s="254"/>
      <c r="J175" s="253">
        <v>0</v>
      </c>
      <c r="K175" s="254"/>
      <c r="L175" s="253">
        <v>500</v>
      </c>
      <c r="M175" s="254"/>
      <c r="N175" s="255">
        <v>1000</v>
      </c>
    </row>
    <row r="176" spans="1:14" ht="38.25" x14ac:dyDescent="0.25">
      <c r="A176" s="151"/>
      <c r="B176" s="190"/>
      <c r="C176" s="211" t="s">
        <v>407</v>
      </c>
      <c r="D176" s="211" t="s">
        <v>356</v>
      </c>
      <c r="E176" s="211" t="s">
        <v>194</v>
      </c>
      <c r="F176" s="212" t="s">
        <v>195</v>
      </c>
      <c r="G176" s="252"/>
      <c r="H176" s="253">
        <v>13821.94</v>
      </c>
      <c r="I176" s="254"/>
      <c r="J176" s="253">
        <v>18788.72</v>
      </c>
      <c r="K176" s="254"/>
      <c r="L176" s="253">
        <v>22831.3</v>
      </c>
      <c r="M176" s="254"/>
      <c r="N176" s="255">
        <v>26873.87</v>
      </c>
    </row>
    <row r="177" spans="1:14" ht="38.25" x14ac:dyDescent="0.25">
      <c r="A177" s="151"/>
      <c r="B177" s="190"/>
      <c r="C177" s="211" t="s">
        <v>408</v>
      </c>
      <c r="D177" s="211" t="s">
        <v>339</v>
      </c>
      <c r="E177" s="211" t="s">
        <v>372</v>
      </c>
      <c r="F177" s="212" t="s">
        <v>195</v>
      </c>
      <c r="G177" s="252"/>
      <c r="H177" s="253">
        <v>1954.25</v>
      </c>
      <c r="I177" s="254"/>
      <c r="J177" s="253">
        <v>1954.25</v>
      </c>
      <c r="K177" s="254"/>
      <c r="L177" s="253">
        <v>3977.13</v>
      </c>
      <c r="M177" s="254"/>
      <c r="N177" s="255">
        <v>6000</v>
      </c>
    </row>
    <row r="178" spans="1:14" ht="38.25" x14ac:dyDescent="0.25">
      <c r="A178" s="151"/>
      <c r="B178" s="190"/>
      <c r="C178" s="211" t="s">
        <v>409</v>
      </c>
      <c r="D178" s="211" t="s">
        <v>352</v>
      </c>
      <c r="E178" s="211" t="s">
        <v>388</v>
      </c>
      <c r="F178" s="212" t="s">
        <v>195</v>
      </c>
      <c r="G178" s="252"/>
      <c r="H178" s="253">
        <v>1139.94</v>
      </c>
      <c r="I178" s="254"/>
      <c r="J178" s="253">
        <v>1548.64</v>
      </c>
      <c r="K178" s="254"/>
      <c r="L178" s="253">
        <v>3043.89</v>
      </c>
      <c r="M178" s="254"/>
      <c r="N178" s="255">
        <v>4539.1400000000003</v>
      </c>
    </row>
    <row r="179" spans="1:14" ht="38.25" x14ac:dyDescent="0.25">
      <c r="A179" s="151"/>
      <c r="B179" s="190"/>
      <c r="C179" s="211" t="s">
        <v>410</v>
      </c>
      <c r="D179" s="211" t="s">
        <v>411</v>
      </c>
      <c r="E179" s="211" t="s">
        <v>412</v>
      </c>
      <c r="F179" s="212" t="s">
        <v>195</v>
      </c>
      <c r="G179" s="252"/>
      <c r="H179" s="253">
        <v>4422</v>
      </c>
      <c r="I179" s="254"/>
      <c r="J179" s="253">
        <v>9075</v>
      </c>
      <c r="K179" s="254"/>
      <c r="L179" s="253">
        <v>14735.5</v>
      </c>
      <c r="M179" s="254"/>
      <c r="N179" s="255">
        <v>20396</v>
      </c>
    </row>
    <row r="180" spans="1:14" ht="25.5" x14ac:dyDescent="0.25">
      <c r="A180" s="151"/>
      <c r="B180" s="190"/>
      <c r="C180" s="211" t="s">
        <v>413</v>
      </c>
      <c r="D180" s="211" t="s">
        <v>414</v>
      </c>
      <c r="E180" s="211" t="s">
        <v>194</v>
      </c>
      <c r="F180" s="212" t="s">
        <v>195</v>
      </c>
      <c r="G180" s="252"/>
      <c r="H180" s="253">
        <v>15842.82</v>
      </c>
      <c r="I180" s="254"/>
      <c r="J180" s="253">
        <v>15842.82</v>
      </c>
      <c r="K180" s="254"/>
      <c r="L180" s="253">
        <v>15921.41</v>
      </c>
      <c r="M180" s="254"/>
      <c r="N180" s="255">
        <v>16000</v>
      </c>
    </row>
    <row r="181" spans="1:14" ht="38.25" x14ac:dyDescent="0.25">
      <c r="A181" s="151"/>
      <c r="B181" s="190"/>
      <c r="C181" s="211" t="s">
        <v>415</v>
      </c>
      <c r="D181" s="211" t="s">
        <v>356</v>
      </c>
      <c r="E181" s="211" t="s">
        <v>194</v>
      </c>
      <c r="F181" s="212" t="s">
        <v>195</v>
      </c>
      <c r="G181" s="252"/>
      <c r="H181" s="253">
        <v>1300.55</v>
      </c>
      <c r="I181" s="254"/>
      <c r="J181" s="253">
        <v>1706.56</v>
      </c>
      <c r="K181" s="254"/>
      <c r="L181" s="253">
        <v>2753.56</v>
      </c>
      <c r="M181" s="254"/>
      <c r="N181" s="255">
        <v>3800.55</v>
      </c>
    </row>
    <row r="182" spans="1:14" ht="38.25" x14ac:dyDescent="0.25">
      <c r="A182" s="151"/>
      <c r="B182" s="190"/>
      <c r="C182" s="211" t="s">
        <v>416</v>
      </c>
      <c r="D182" s="211" t="s">
        <v>352</v>
      </c>
      <c r="E182" s="211" t="s">
        <v>417</v>
      </c>
      <c r="F182" s="212" t="s">
        <v>195</v>
      </c>
      <c r="G182" s="252"/>
      <c r="H182" s="253">
        <v>0</v>
      </c>
      <c r="I182" s="254"/>
      <c r="J182" s="253">
        <v>229.36</v>
      </c>
      <c r="K182" s="254"/>
      <c r="L182" s="253">
        <v>1614.68</v>
      </c>
      <c r="M182" s="254"/>
      <c r="N182" s="255">
        <v>3000</v>
      </c>
    </row>
    <row r="183" spans="1:14" ht="25.5" x14ac:dyDescent="0.25">
      <c r="A183" s="151"/>
      <c r="B183" s="190"/>
      <c r="C183" s="211" t="s">
        <v>418</v>
      </c>
      <c r="D183" s="211" t="s">
        <v>356</v>
      </c>
      <c r="E183" s="211" t="s">
        <v>194</v>
      </c>
      <c r="F183" s="212" t="s">
        <v>195</v>
      </c>
      <c r="G183" s="252"/>
      <c r="H183" s="253">
        <v>0</v>
      </c>
      <c r="I183" s="254"/>
      <c r="J183" s="253">
        <v>341.6</v>
      </c>
      <c r="K183" s="254"/>
      <c r="L183" s="253">
        <v>420.8</v>
      </c>
      <c r="M183" s="254"/>
      <c r="N183" s="255">
        <v>500</v>
      </c>
    </row>
    <row r="184" spans="1:14" ht="38.25" x14ac:dyDescent="0.25">
      <c r="A184" s="151"/>
      <c r="B184" s="190"/>
      <c r="C184" s="211" t="s">
        <v>419</v>
      </c>
      <c r="D184" s="211" t="s">
        <v>352</v>
      </c>
      <c r="E184" s="211" t="s">
        <v>194</v>
      </c>
      <c r="F184" s="212" t="s">
        <v>195</v>
      </c>
      <c r="G184" s="252"/>
      <c r="H184" s="253">
        <v>0</v>
      </c>
      <c r="I184" s="254"/>
      <c r="J184" s="253">
        <v>0</v>
      </c>
      <c r="K184" s="254"/>
      <c r="L184" s="253">
        <v>1220</v>
      </c>
      <c r="M184" s="254"/>
      <c r="N184" s="255">
        <v>2440</v>
      </c>
    </row>
    <row r="185" spans="1:14" ht="25.5" x14ac:dyDescent="0.25">
      <c r="A185" s="151"/>
      <c r="B185" s="190"/>
      <c r="C185" s="211" t="s">
        <v>420</v>
      </c>
      <c r="D185" s="211" t="s">
        <v>356</v>
      </c>
      <c r="E185" s="211" t="s">
        <v>421</v>
      </c>
      <c r="F185" s="212" t="s">
        <v>195</v>
      </c>
      <c r="G185" s="252"/>
      <c r="H185" s="253">
        <v>0</v>
      </c>
      <c r="I185" s="254"/>
      <c r="J185" s="253">
        <v>0</v>
      </c>
      <c r="K185" s="254"/>
      <c r="L185" s="253">
        <v>250</v>
      </c>
      <c r="M185" s="254"/>
      <c r="N185" s="255">
        <v>500</v>
      </c>
    </row>
    <row r="186" spans="1:14" ht="25.5" x14ac:dyDescent="0.25">
      <c r="A186" s="151"/>
      <c r="B186" s="190"/>
      <c r="C186" s="211" t="s">
        <v>422</v>
      </c>
      <c r="D186" s="211" t="s">
        <v>392</v>
      </c>
      <c r="E186" s="211" t="s">
        <v>393</v>
      </c>
      <c r="F186" s="212" t="s">
        <v>195</v>
      </c>
      <c r="G186" s="252"/>
      <c r="H186" s="253">
        <v>5709.6</v>
      </c>
      <c r="I186" s="254"/>
      <c r="J186" s="253">
        <v>5709.6</v>
      </c>
      <c r="K186" s="254"/>
      <c r="L186" s="253">
        <v>12575.2</v>
      </c>
      <c r="M186" s="254"/>
      <c r="N186" s="255">
        <v>19440.8</v>
      </c>
    </row>
    <row r="187" spans="1:14" ht="25.5" x14ac:dyDescent="0.25">
      <c r="A187" s="151"/>
      <c r="B187" s="190"/>
      <c r="C187" s="211" t="s">
        <v>423</v>
      </c>
      <c r="D187" s="211" t="s">
        <v>339</v>
      </c>
      <c r="E187" s="211" t="s">
        <v>194</v>
      </c>
      <c r="F187" s="212" t="s">
        <v>195</v>
      </c>
      <c r="G187" s="252"/>
      <c r="H187" s="253">
        <v>500</v>
      </c>
      <c r="I187" s="254"/>
      <c r="J187" s="253">
        <v>647.35</v>
      </c>
      <c r="K187" s="254"/>
      <c r="L187" s="253">
        <v>3189.68</v>
      </c>
      <c r="M187" s="254"/>
      <c r="N187" s="255">
        <v>5732</v>
      </c>
    </row>
    <row r="188" spans="1:14" ht="38.25" x14ac:dyDescent="0.25">
      <c r="A188" s="151"/>
      <c r="B188" s="190"/>
      <c r="C188" s="211" t="s">
        <v>424</v>
      </c>
      <c r="D188" s="211" t="s">
        <v>343</v>
      </c>
      <c r="E188" s="211" t="s">
        <v>425</v>
      </c>
      <c r="F188" s="212" t="s">
        <v>195</v>
      </c>
      <c r="G188" s="252"/>
      <c r="H188" s="253">
        <v>30852.48</v>
      </c>
      <c r="I188" s="254"/>
      <c r="J188" s="253">
        <v>45010.59</v>
      </c>
      <c r="K188" s="254"/>
      <c r="L188" s="253">
        <v>91680.13</v>
      </c>
      <c r="M188" s="254"/>
      <c r="N188" s="255">
        <v>138349.67000000001</v>
      </c>
    </row>
    <row r="189" spans="1:14" ht="25.5" x14ac:dyDescent="0.25">
      <c r="A189" s="151"/>
      <c r="B189" s="190"/>
      <c r="C189" s="211" t="s">
        <v>426</v>
      </c>
      <c r="D189" s="211" t="s">
        <v>392</v>
      </c>
      <c r="E189" s="211" t="s">
        <v>427</v>
      </c>
      <c r="F189" s="212" t="s">
        <v>195</v>
      </c>
      <c r="G189" s="252"/>
      <c r="H189" s="253">
        <v>0</v>
      </c>
      <c r="I189" s="254"/>
      <c r="J189" s="253">
        <v>0</v>
      </c>
      <c r="K189" s="254"/>
      <c r="L189" s="253">
        <v>250</v>
      </c>
      <c r="M189" s="254"/>
      <c r="N189" s="255">
        <v>500</v>
      </c>
    </row>
    <row r="190" spans="1:14" ht="38.25" x14ac:dyDescent="0.25">
      <c r="A190" s="151"/>
      <c r="B190" s="190"/>
      <c r="C190" s="211" t="s">
        <v>428</v>
      </c>
      <c r="D190" s="211" t="s">
        <v>392</v>
      </c>
      <c r="E190" s="211" t="s">
        <v>393</v>
      </c>
      <c r="F190" s="212" t="s">
        <v>195</v>
      </c>
      <c r="G190" s="252"/>
      <c r="H190" s="253">
        <v>0</v>
      </c>
      <c r="I190" s="254"/>
      <c r="J190" s="253">
        <v>0</v>
      </c>
      <c r="K190" s="254"/>
      <c r="L190" s="253">
        <v>500</v>
      </c>
      <c r="M190" s="254"/>
      <c r="N190" s="255">
        <v>1000</v>
      </c>
    </row>
    <row r="191" spans="1:14" ht="25.5" x14ac:dyDescent="0.25">
      <c r="A191" s="151"/>
      <c r="B191" s="190"/>
      <c r="C191" s="211" t="s">
        <v>429</v>
      </c>
      <c r="D191" s="211" t="s">
        <v>352</v>
      </c>
      <c r="E191" s="211" t="s">
        <v>401</v>
      </c>
      <c r="F191" s="212" t="s">
        <v>195</v>
      </c>
      <c r="G191" s="252"/>
      <c r="H191" s="253">
        <v>0</v>
      </c>
      <c r="I191" s="254"/>
      <c r="J191" s="253">
        <v>0</v>
      </c>
      <c r="K191" s="254"/>
      <c r="L191" s="253">
        <v>500</v>
      </c>
      <c r="M191" s="254"/>
      <c r="N191" s="255">
        <v>1000</v>
      </c>
    </row>
    <row r="192" spans="1:14" ht="38.25" x14ac:dyDescent="0.25">
      <c r="A192" s="151"/>
      <c r="B192" s="190"/>
      <c r="C192" s="211" t="s">
        <v>430</v>
      </c>
      <c r="D192" s="211" t="s">
        <v>356</v>
      </c>
      <c r="E192" s="211" t="s">
        <v>194</v>
      </c>
      <c r="F192" s="212" t="s">
        <v>195</v>
      </c>
      <c r="G192" s="252"/>
      <c r="H192" s="253">
        <v>695.4</v>
      </c>
      <c r="I192" s="254"/>
      <c r="J192" s="253">
        <v>695.4</v>
      </c>
      <c r="K192" s="254"/>
      <c r="L192" s="253">
        <v>3347.7</v>
      </c>
      <c r="M192" s="254"/>
      <c r="N192" s="255">
        <v>6000</v>
      </c>
    </row>
    <row r="193" spans="1:14" ht="38.25" x14ac:dyDescent="0.25">
      <c r="A193" s="151"/>
      <c r="B193" s="190"/>
      <c r="C193" s="211" t="s">
        <v>431</v>
      </c>
      <c r="D193" s="211" t="s">
        <v>352</v>
      </c>
      <c r="E193" s="211" t="s">
        <v>432</v>
      </c>
      <c r="F193" s="212" t="s">
        <v>195</v>
      </c>
      <c r="G193" s="252"/>
      <c r="H193" s="253">
        <v>0</v>
      </c>
      <c r="I193" s="254"/>
      <c r="J193" s="253">
        <v>0</v>
      </c>
      <c r="K193" s="254"/>
      <c r="L193" s="253">
        <v>2000</v>
      </c>
      <c r="M193" s="254"/>
      <c r="N193" s="255">
        <v>4000</v>
      </c>
    </row>
    <row r="194" spans="1:14" ht="25.5" x14ac:dyDescent="0.25">
      <c r="A194" s="151"/>
      <c r="B194" s="190"/>
      <c r="C194" s="211" t="s">
        <v>433</v>
      </c>
      <c r="D194" s="211" t="s">
        <v>411</v>
      </c>
      <c r="E194" s="211" t="s">
        <v>434</v>
      </c>
      <c r="F194" s="212" t="s">
        <v>195</v>
      </c>
      <c r="G194" s="252"/>
      <c r="H194" s="253">
        <v>522.83000000000004</v>
      </c>
      <c r="I194" s="254"/>
      <c r="J194" s="253">
        <v>1348.57</v>
      </c>
      <c r="K194" s="254"/>
      <c r="L194" s="253">
        <v>2024.29</v>
      </c>
      <c r="M194" s="254"/>
      <c r="N194" s="255">
        <v>2700</v>
      </c>
    </row>
    <row r="195" spans="1:14" ht="38.25" x14ac:dyDescent="0.25">
      <c r="A195" s="151"/>
      <c r="B195" s="190"/>
      <c r="C195" s="211" t="s">
        <v>435</v>
      </c>
      <c r="D195" s="211" t="s">
        <v>339</v>
      </c>
      <c r="E195" s="211" t="s">
        <v>194</v>
      </c>
      <c r="F195" s="212" t="s">
        <v>195</v>
      </c>
      <c r="G195" s="252"/>
      <c r="H195" s="253">
        <v>0</v>
      </c>
      <c r="I195" s="254"/>
      <c r="J195" s="253">
        <v>0</v>
      </c>
      <c r="K195" s="254"/>
      <c r="L195" s="253">
        <v>2500</v>
      </c>
      <c r="M195" s="254"/>
      <c r="N195" s="255">
        <v>5000</v>
      </c>
    </row>
    <row r="196" spans="1:14" ht="25.5" x14ac:dyDescent="0.25">
      <c r="A196" s="151"/>
      <c r="B196" s="190"/>
      <c r="C196" s="211" t="s">
        <v>436</v>
      </c>
      <c r="D196" s="211" t="s">
        <v>411</v>
      </c>
      <c r="E196" s="211" t="s">
        <v>437</v>
      </c>
      <c r="F196" s="212" t="s">
        <v>195</v>
      </c>
      <c r="G196" s="252"/>
      <c r="H196" s="253">
        <v>61224.94</v>
      </c>
      <c r="I196" s="254"/>
      <c r="J196" s="253">
        <v>110534.36</v>
      </c>
      <c r="K196" s="254"/>
      <c r="L196" s="253">
        <v>163104.43</v>
      </c>
      <c r="M196" s="254"/>
      <c r="N196" s="255">
        <v>215674.49</v>
      </c>
    </row>
    <row r="197" spans="1:14" ht="38.25" x14ac:dyDescent="0.25">
      <c r="A197" s="151"/>
      <c r="B197" s="190"/>
      <c r="C197" s="211" t="s">
        <v>438</v>
      </c>
      <c r="D197" s="211" t="s">
        <v>358</v>
      </c>
      <c r="E197" s="211" t="s">
        <v>360</v>
      </c>
      <c r="F197" s="212" t="s">
        <v>195</v>
      </c>
      <c r="G197" s="252"/>
      <c r="H197" s="253">
        <v>0</v>
      </c>
      <c r="I197" s="254"/>
      <c r="J197" s="253">
        <v>0</v>
      </c>
      <c r="K197" s="254"/>
      <c r="L197" s="253">
        <v>450</v>
      </c>
      <c r="M197" s="254"/>
      <c r="N197" s="255">
        <v>900</v>
      </c>
    </row>
    <row r="198" spans="1:14" ht="38.25" x14ac:dyDescent="0.25">
      <c r="A198" s="151"/>
      <c r="B198" s="190"/>
      <c r="C198" s="211" t="s">
        <v>439</v>
      </c>
      <c r="D198" s="211" t="s">
        <v>339</v>
      </c>
      <c r="E198" s="211" t="s">
        <v>386</v>
      </c>
      <c r="F198" s="212" t="s">
        <v>195</v>
      </c>
      <c r="G198" s="252"/>
      <c r="H198" s="253">
        <v>1544.62</v>
      </c>
      <c r="I198" s="254"/>
      <c r="J198" s="253">
        <v>7557.64</v>
      </c>
      <c r="K198" s="254"/>
      <c r="L198" s="253">
        <v>10348.61</v>
      </c>
      <c r="M198" s="254"/>
      <c r="N198" s="255">
        <v>13139.58</v>
      </c>
    </row>
    <row r="199" spans="1:14" ht="25.5" x14ac:dyDescent="0.25">
      <c r="A199" s="151"/>
      <c r="B199" s="190"/>
      <c r="C199" s="211" t="s">
        <v>440</v>
      </c>
      <c r="D199" s="211" t="s">
        <v>352</v>
      </c>
      <c r="E199" s="211" t="s">
        <v>401</v>
      </c>
      <c r="F199" s="212" t="s">
        <v>195</v>
      </c>
      <c r="G199" s="252"/>
      <c r="H199" s="253">
        <v>0</v>
      </c>
      <c r="I199" s="254"/>
      <c r="J199" s="253">
        <v>1889</v>
      </c>
      <c r="K199" s="254"/>
      <c r="L199" s="253">
        <v>3828.75</v>
      </c>
      <c r="M199" s="254"/>
      <c r="N199" s="255">
        <v>5768.5</v>
      </c>
    </row>
    <row r="200" spans="1:14" ht="38.25" x14ac:dyDescent="0.25">
      <c r="A200" s="151"/>
      <c r="B200" s="190"/>
      <c r="C200" s="211" t="s">
        <v>441</v>
      </c>
      <c r="D200" s="211" t="s">
        <v>346</v>
      </c>
      <c r="E200" s="211" t="s">
        <v>390</v>
      </c>
      <c r="F200" s="212" t="s">
        <v>195</v>
      </c>
      <c r="G200" s="252"/>
      <c r="H200" s="253">
        <v>0</v>
      </c>
      <c r="I200" s="254"/>
      <c r="J200" s="253">
        <v>0</v>
      </c>
      <c r="K200" s="254"/>
      <c r="L200" s="253">
        <v>56956.88</v>
      </c>
      <c r="M200" s="254"/>
      <c r="N200" s="255">
        <v>113913.76</v>
      </c>
    </row>
    <row r="201" spans="1:14" ht="38.25" x14ac:dyDescent="0.25">
      <c r="A201" s="151"/>
      <c r="B201" s="190"/>
      <c r="C201" s="211" t="s">
        <v>442</v>
      </c>
      <c r="D201" s="211" t="s">
        <v>352</v>
      </c>
      <c r="E201" s="211" t="s">
        <v>401</v>
      </c>
      <c r="F201" s="212" t="s">
        <v>195</v>
      </c>
      <c r="G201" s="252"/>
      <c r="H201" s="253">
        <v>5490</v>
      </c>
      <c r="I201" s="254"/>
      <c r="J201" s="253">
        <v>17525.98</v>
      </c>
      <c r="K201" s="254"/>
      <c r="L201" s="253">
        <v>38278.49</v>
      </c>
      <c r="M201" s="254"/>
      <c r="N201" s="255">
        <v>59031</v>
      </c>
    </row>
    <row r="202" spans="1:14" ht="38.25" x14ac:dyDescent="0.25">
      <c r="A202" s="151"/>
      <c r="B202" s="190"/>
      <c r="C202" s="211" t="s">
        <v>443</v>
      </c>
      <c r="D202" s="211" t="s">
        <v>352</v>
      </c>
      <c r="E202" s="211" t="s">
        <v>444</v>
      </c>
      <c r="F202" s="212" t="s">
        <v>195</v>
      </c>
      <c r="G202" s="252"/>
      <c r="H202" s="253">
        <v>0</v>
      </c>
      <c r="I202" s="254"/>
      <c r="J202" s="253">
        <v>0</v>
      </c>
      <c r="K202" s="254"/>
      <c r="L202" s="253">
        <v>500</v>
      </c>
      <c r="M202" s="254"/>
      <c r="N202" s="255">
        <v>1000</v>
      </c>
    </row>
    <row r="203" spans="1:14" ht="38.25" x14ac:dyDescent="0.25">
      <c r="A203" s="151"/>
      <c r="B203" s="190"/>
      <c r="C203" s="211" t="s">
        <v>445</v>
      </c>
      <c r="D203" s="211" t="s">
        <v>356</v>
      </c>
      <c r="E203" s="211" t="s">
        <v>194</v>
      </c>
      <c r="F203" s="212" t="s">
        <v>195</v>
      </c>
      <c r="G203" s="252"/>
      <c r="H203" s="253">
        <v>37765.949999999997</v>
      </c>
      <c r="I203" s="254"/>
      <c r="J203" s="253">
        <v>70689.86</v>
      </c>
      <c r="K203" s="254"/>
      <c r="L203" s="253">
        <v>103388.96</v>
      </c>
      <c r="M203" s="254"/>
      <c r="N203" s="255">
        <v>136088.04999999999</v>
      </c>
    </row>
    <row r="204" spans="1:14" ht="25.5" x14ac:dyDescent="0.25">
      <c r="A204" s="151"/>
      <c r="B204" s="190"/>
      <c r="C204" s="211" t="s">
        <v>446</v>
      </c>
      <c r="D204" s="211" t="s">
        <v>339</v>
      </c>
      <c r="E204" s="211" t="s">
        <v>386</v>
      </c>
      <c r="F204" s="212" t="s">
        <v>195</v>
      </c>
      <c r="G204" s="252"/>
      <c r="H204" s="253">
        <v>0</v>
      </c>
      <c r="I204" s="254"/>
      <c r="J204" s="253">
        <v>0</v>
      </c>
      <c r="K204" s="254"/>
      <c r="L204" s="253">
        <v>500</v>
      </c>
      <c r="M204" s="254"/>
      <c r="N204" s="255">
        <v>1000</v>
      </c>
    </row>
    <row r="205" spans="1:14" ht="25.5" x14ac:dyDescent="0.25">
      <c r="A205" s="151"/>
      <c r="B205" s="190"/>
      <c r="C205" s="211" t="s">
        <v>447</v>
      </c>
      <c r="D205" s="211" t="s">
        <v>356</v>
      </c>
      <c r="E205" s="211" t="s">
        <v>448</v>
      </c>
      <c r="F205" s="212" t="s">
        <v>195</v>
      </c>
      <c r="G205" s="252"/>
      <c r="H205" s="253">
        <v>172.37</v>
      </c>
      <c r="I205" s="254"/>
      <c r="J205" s="253">
        <v>491.02</v>
      </c>
      <c r="K205" s="254"/>
      <c r="L205" s="253">
        <v>1034.27</v>
      </c>
      <c r="M205" s="254"/>
      <c r="N205" s="255">
        <v>1577.51</v>
      </c>
    </row>
    <row r="206" spans="1:14" ht="25.5" x14ac:dyDescent="0.25">
      <c r="A206" s="151"/>
      <c r="B206" s="190"/>
      <c r="C206" s="211" t="s">
        <v>449</v>
      </c>
      <c r="D206" s="211" t="s">
        <v>352</v>
      </c>
      <c r="E206" s="211" t="s">
        <v>401</v>
      </c>
      <c r="F206" s="212" t="s">
        <v>195</v>
      </c>
      <c r="G206" s="252"/>
      <c r="H206" s="253">
        <v>3149.45</v>
      </c>
      <c r="I206" s="254"/>
      <c r="J206" s="253">
        <v>3149.45</v>
      </c>
      <c r="K206" s="254"/>
      <c r="L206" s="253">
        <v>7979.45</v>
      </c>
      <c r="M206" s="254"/>
      <c r="N206" s="255">
        <v>12809.45</v>
      </c>
    </row>
    <row r="207" spans="1:14" ht="25.5" x14ac:dyDescent="0.25">
      <c r="A207" s="151"/>
      <c r="B207" s="190"/>
      <c r="C207" s="211" t="s">
        <v>450</v>
      </c>
      <c r="D207" s="211" t="s">
        <v>346</v>
      </c>
      <c r="E207" s="211" t="s">
        <v>390</v>
      </c>
      <c r="F207" s="212" t="s">
        <v>195</v>
      </c>
      <c r="G207" s="252"/>
      <c r="H207" s="253">
        <v>0</v>
      </c>
      <c r="I207" s="254"/>
      <c r="J207" s="253">
        <v>0</v>
      </c>
      <c r="K207" s="254"/>
      <c r="L207" s="253">
        <v>250</v>
      </c>
      <c r="M207" s="254"/>
      <c r="N207" s="255">
        <v>500</v>
      </c>
    </row>
    <row r="208" spans="1:14" ht="38.25" x14ac:dyDescent="0.25">
      <c r="A208" s="151"/>
      <c r="B208" s="190"/>
      <c r="C208" s="191" t="s">
        <v>451</v>
      </c>
      <c r="D208" s="191" t="s">
        <v>352</v>
      </c>
      <c r="E208" s="191" t="s">
        <v>444</v>
      </c>
      <c r="F208" s="195" t="s">
        <v>195</v>
      </c>
      <c r="G208" s="244"/>
      <c r="H208" s="248">
        <v>0</v>
      </c>
      <c r="I208" s="246"/>
      <c r="J208" s="248">
        <v>0</v>
      </c>
      <c r="K208" s="246"/>
      <c r="L208" s="248">
        <v>200</v>
      </c>
      <c r="M208" s="246"/>
      <c r="N208" s="249">
        <v>400</v>
      </c>
    </row>
    <row r="209" spans="1:14" x14ac:dyDescent="0.25">
      <c r="A209" s="151" t="s">
        <v>69</v>
      </c>
      <c r="B209" s="150" t="s">
        <v>14</v>
      </c>
      <c r="C209" s="193"/>
      <c r="D209" s="193"/>
      <c r="E209" s="193"/>
      <c r="F209" s="243"/>
      <c r="G209" s="83">
        <v>23451.05</v>
      </c>
      <c r="H209" s="85">
        <f>SUM(H210:H227)</f>
        <v>44656.35</v>
      </c>
      <c r="I209" s="85">
        <v>30253.119999999999</v>
      </c>
      <c r="J209" s="85">
        <f>SUM(J210:J227)</f>
        <v>64932.819999999992</v>
      </c>
      <c r="K209" s="85">
        <v>82131.89</v>
      </c>
      <c r="L209" s="85">
        <f>SUM(L210:L227)</f>
        <v>117634.9</v>
      </c>
      <c r="M209" s="85">
        <v>101547.95</v>
      </c>
      <c r="N209" s="87">
        <f>SUM(N210:N227)</f>
        <v>170336.97</v>
      </c>
    </row>
    <row r="210" spans="1:14" ht="25.5" x14ac:dyDescent="0.25">
      <c r="A210" s="151"/>
      <c r="B210" s="190"/>
      <c r="C210" s="204" t="s">
        <v>452</v>
      </c>
      <c r="D210" s="204" t="s">
        <v>453</v>
      </c>
      <c r="E210" s="204" t="s">
        <v>194</v>
      </c>
      <c r="F210" s="206" t="s">
        <v>195</v>
      </c>
      <c r="G210" s="228"/>
      <c r="H210" s="233">
        <v>1688.16</v>
      </c>
      <c r="I210" s="230"/>
      <c r="J210" s="233">
        <v>3803.6</v>
      </c>
      <c r="K210" s="230"/>
      <c r="L210" s="233">
        <v>9401.7999999999993</v>
      </c>
      <c r="M210" s="230"/>
      <c r="N210" s="234">
        <v>15000</v>
      </c>
    </row>
    <row r="211" spans="1:14" ht="25.5" x14ac:dyDescent="0.25">
      <c r="A211" s="151"/>
      <c r="B211" s="190"/>
      <c r="C211" s="211" t="s">
        <v>454</v>
      </c>
      <c r="D211" s="211" t="s">
        <v>455</v>
      </c>
      <c r="E211" s="211" t="s">
        <v>456</v>
      </c>
      <c r="F211" s="212" t="s">
        <v>195</v>
      </c>
      <c r="G211" s="235"/>
      <c r="H211" s="236">
        <v>0</v>
      </c>
      <c r="I211" s="237"/>
      <c r="J211" s="236">
        <v>0</v>
      </c>
      <c r="K211" s="237"/>
      <c r="L211" s="236">
        <v>2500</v>
      </c>
      <c r="M211" s="237"/>
      <c r="N211" s="238">
        <v>5000</v>
      </c>
    </row>
    <row r="212" spans="1:14" ht="38.25" x14ac:dyDescent="0.25">
      <c r="A212" s="151"/>
      <c r="B212" s="190"/>
      <c r="C212" s="211" t="s">
        <v>457</v>
      </c>
      <c r="D212" s="211" t="s">
        <v>458</v>
      </c>
      <c r="E212" s="211" t="s">
        <v>459</v>
      </c>
      <c r="F212" s="212" t="s">
        <v>195</v>
      </c>
      <c r="G212" s="235"/>
      <c r="H212" s="236">
        <v>0</v>
      </c>
      <c r="I212" s="237"/>
      <c r="J212" s="236">
        <v>0</v>
      </c>
      <c r="K212" s="237"/>
      <c r="L212" s="236">
        <v>5000</v>
      </c>
      <c r="M212" s="237"/>
      <c r="N212" s="238">
        <v>10000</v>
      </c>
    </row>
    <row r="213" spans="1:14" ht="25.5" x14ac:dyDescent="0.25">
      <c r="A213" s="151"/>
      <c r="B213" s="190"/>
      <c r="C213" s="211" t="s">
        <v>460</v>
      </c>
      <c r="D213" s="211" t="s">
        <v>458</v>
      </c>
      <c r="E213" s="211" t="s">
        <v>194</v>
      </c>
      <c r="F213" s="212" t="s">
        <v>195</v>
      </c>
      <c r="G213" s="235"/>
      <c r="H213" s="236">
        <v>0</v>
      </c>
      <c r="I213" s="237"/>
      <c r="J213" s="236">
        <v>0</v>
      </c>
      <c r="K213" s="237"/>
      <c r="L213" s="236">
        <v>6133</v>
      </c>
      <c r="M213" s="237"/>
      <c r="N213" s="238">
        <v>12266</v>
      </c>
    </row>
    <row r="214" spans="1:14" ht="25.5" x14ac:dyDescent="0.25">
      <c r="A214" s="151"/>
      <c r="B214" s="190"/>
      <c r="C214" s="211" t="s">
        <v>461</v>
      </c>
      <c r="D214" s="211" t="s">
        <v>462</v>
      </c>
      <c r="E214" s="211" t="s">
        <v>194</v>
      </c>
      <c r="F214" s="212" t="s">
        <v>195</v>
      </c>
      <c r="G214" s="235"/>
      <c r="H214" s="236">
        <v>0</v>
      </c>
      <c r="I214" s="237"/>
      <c r="J214" s="236">
        <v>0</v>
      </c>
      <c r="K214" s="237"/>
      <c r="L214" s="236">
        <v>750</v>
      </c>
      <c r="M214" s="237"/>
      <c r="N214" s="238">
        <v>1500</v>
      </c>
    </row>
    <row r="215" spans="1:14" ht="38.25" x14ac:dyDescent="0.25">
      <c r="A215" s="151"/>
      <c r="B215" s="190"/>
      <c r="C215" s="211" t="s">
        <v>463</v>
      </c>
      <c r="D215" s="211" t="s">
        <v>453</v>
      </c>
      <c r="E215" s="211" t="s">
        <v>464</v>
      </c>
      <c r="F215" s="212" t="s">
        <v>195</v>
      </c>
      <c r="G215" s="235"/>
      <c r="H215" s="236">
        <v>0</v>
      </c>
      <c r="I215" s="237"/>
      <c r="J215" s="236">
        <v>0</v>
      </c>
      <c r="K215" s="237"/>
      <c r="L215" s="236">
        <v>1500</v>
      </c>
      <c r="M215" s="237"/>
      <c r="N215" s="238">
        <v>3000</v>
      </c>
    </row>
    <row r="216" spans="1:14" ht="25.5" x14ac:dyDescent="0.25">
      <c r="A216" s="151"/>
      <c r="B216" s="190"/>
      <c r="C216" s="211" t="s">
        <v>465</v>
      </c>
      <c r="D216" s="211" t="s">
        <v>453</v>
      </c>
      <c r="E216" s="211" t="s">
        <v>466</v>
      </c>
      <c r="F216" s="212" t="s">
        <v>195</v>
      </c>
      <c r="G216" s="235"/>
      <c r="H216" s="236">
        <v>0</v>
      </c>
      <c r="I216" s="237"/>
      <c r="J216" s="236">
        <v>0</v>
      </c>
      <c r="K216" s="237"/>
      <c r="L216" s="236">
        <v>387.5</v>
      </c>
      <c r="M216" s="237"/>
      <c r="N216" s="238">
        <v>775</v>
      </c>
    </row>
    <row r="217" spans="1:14" ht="25.5" x14ac:dyDescent="0.25">
      <c r="A217" s="151"/>
      <c r="B217" s="190"/>
      <c r="C217" s="211" t="s">
        <v>467</v>
      </c>
      <c r="D217" s="211" t="s">
        <v>458</v>
      </c>
      <c r="E217" s="211" t="s">
        <v>468</v>
      </c>
      <c r="F217" s="212" t="s">
        <v>195</v>
      </c>
      <c r="G217" s="235"/>
      <c r="H217" s="236">
        <v>0</v>
      </c>
      <c r="I217" s="237"/>
      <c r="J217" s="236">
        <v>0</v>
      </c>
      <c r="K217" s="237"/>
      <c r="L217" s="236">
        <v>1500</v>
      </c>
      <c r="M217" s="237"/>
      <c r="N217" s="238">
        <v>3000</v>
      </c>
    </row>
    <row r="218" spans="1:14" ht="25.5" x14ac:dyDescent="0.25">
      <c r="A218" s="151"/>
      <c r="B218" s="190"/>
      <c r="C218" s="211" t="s">
        <v>469</v>
      </c>
      <c r="D218" s="211" t="s">
        <v>462</v>
      </c>
      <c r="E218" s="211" t="s">
        <v>194</v>
      </c>
      <c r="F218" s="212" t="s">
        <v>195</v>
      </c>
      <c r="G218" s="235"/>
      <c r="H218" s="236">
        <v>7795.97</v>
      </c>
      <c r="I218" s="237"/>
      <c r="J218" s="236">
        <v>7795.97</v>
      </c>
      <c r="K218" s="237"/>
      <c r="L218" s="236">
        <v>15595.97</v>
      </c>
      <c r="M218" s="237"/>
      <c r="N218" s="238">
        <v>23395.97</v>
      </c>
    </row>
    <row r="219" spans="1:14" ht="38.25" x14ac:dyDescent="0.25">
      <c r="A219" s="151"/>
      <c r="B219" s="190"/>
      <c r="C219" s="211" t="s">
        <v>470</v>
      </c>
      <c r="D219" s="211" t="s">
        <v>458</v>
      </c>
      <c r="E219" s="211" t="s">
        <v>471</v>
      </c>
      <c r="F219" s="212" t="s">
        <v>195</v>
      </c>
      <c r="G219" s="235"/>
      <c r="H219" s="236">
        <v>0</v>
      </c>
      <c r="I219" s="237"/>
      <c r="J219" s="236">
        <v>0</v>
      </c>
      <c r="K219" s="237"/>
      <c r="L219" s="236">
        <v>7500</v>
      </c>
      <c r="M219" s="237"/>
      <c r="N219" s="238">
        <v>15000</v>
      </c>
    </row>
    <row r="220" spans="1:14" ht="25.5" x14ac:dyDescent="0.25">
      <c r="A220" s="151"/>
      <c r="B220" s="190"/>
      <c r="C220" s="211" t="s">
        <v>472</v>
      </c>
      <c r="D220" s="211" t="s">
        <v>455</v>
      </c>
      <c r="E220" s="211" t="s">
        <v>456</v>
      </c>
      <c r="F220" s="212" t="s">
        <v>195</v>
      </c>
      <c r="G220" s="235"/>
      <c r="H220" s="236">
        <v>8500</v>
      </c>
      <c r="I220" s="237"/>
      <c r="J220" s="236">
        <v>9500</v>
      </c>
      <c r="K220" s="237"/>
      <c r="L220" s="236">
        <v>9750</v>
      </c>
      <c r="M220" s="237"/>
      <c r="N220" s="238">
        <v>10000</v>
      </c>
    </row>
    <row r="221" spans="1:14" ht="25.5" x14ac:dyDescent="0.25">
      <c r="A221" s="151"/>
      <c r="B221" s="190"/>
      <c r="C221" s="211" t="s">
        <v>473</v>
      </c>
      <c r="D221" s="211" t="s">
        <v>453</v>
      </c>
      <c r="E221" s="211" t="s">
        <v>466</v>
      </c>
      <c r="F221" s="212" t="s">
        <v>195</v>
      </c>
      <c r="G221" s="235"/>
      <c r="H221" s="236">
        <v>0</v>
      </c>
      <c r="I221" s="237"/>
      <c r="J221" s="236">
        <v>0</v>
      </c>
      <c r="K221" s="237"/>
      <c r="L221" s="236">
        <v>850</v>
      </c>
      <c r="M221" s="237"/>
      <c r="N221" s="238">
        <v>1700</v>
      </c>
    </row>
    <row r="222" spans="1:14" ht="25.5" x14ac:dyDescent="0.25">
      <c r="A222" s="151"/>
      <c r="B222" s="190"/>
      <c r="C222" s="211" t="s">
        <v>474</v>
      </c>
      <c r="D222" s="211" t="s">
        <v>453</v>
      </c>
      <c r="E222" s="211" t="s">
        <v>475</v>
      </c>
      <c r="F222" s="212" t="s">
        <v>195</v>
      </c>
      <c r="G222" s="235"/>
      <c r="H222" s="236">
        <v>0</v>
      </c>
      <c r="I222" s="237"/>
      <c r="J222" s="236">
        <v>0</v>
      </c>
      <c r="K222" s="237"/>
      <c r="L222" s="236">
        <v>250</v>
      </c>
      <c r="M222" s="237"/>
      <c r="N222" s="238">
        <v>500</v>
      </c>
    </row>
    <row r="223" spans="1:14" ht="25.5" x14ac:dyDescent="0.25">
      <c r="A223" s="151"/>
      <c r="B223" s="190"/>
      <c r="C223" s="211" t="s">
        <v>476</v>
      </c>
      <c r="D223" s="211" t="s">
        <v>455</v>
      </c>
      <c r="E223" s="211" t="s">
        <v>456</v>
      </c>
      <c r="F223" s="212" t="s">
        <v>195</v>
      </c>
      <c r="G223" s="235"/>
      <c r="H223" s="236">
        <v>0</v>
      </c>
      <c r="I223" s="237"/>
      <c r="J223" s="236">
        <v>0</v>
      </c>
      <c r="K223" s="237"/>
      <c r="L223" s="236">
        <v>1000</v>
      </c>
      <c r="M223" s="237"/>
      <c r="N223" s="238">
        <v>2000</v>
      </c>
    </row>
    <row r="224" spans="1:14" ht="25.5" x14ac:dyDescent="0.25">
      <c r="A224" s="151"/>
      <c r="B224" s="190"/>
      <c r="C224" s="211" t="s">
        <v>477</v>
      </c>
      <c r="D224" s="211" t="s">
        <v>453</v>
      </c>
      <c r="E224" s="211" t="s">
        <v>475</v>
      </c>
      <c r="F224" s="212" t="s">
        <v>195</v>
      </c>
      <c r="G224" s="235"/>
      <c r="H224" s="236">
        <v>0</v>
      </c>
      <c r="I224" s="237"/>
      <c r="J224" s="236">
        <v>0</v>
      </c>
      <c r="K224" s="237"/>
      <c r="L224" s="236">
        <v>250</v>
      </c>
      <c r="M224" s="237"/>
      <c r="N224" s="238">
        <v>500</v>
      </c>
    </row>
    <row r="225" spans="1:14" ht="25.5" x14ac:dyDescent="0.25">
      <c r="A225" s="151"/>
      <c r="B225" s="190"/>
      <c r="C225" s="211" t="s">
        <v>478</v>
      </c>
      <c r="D225" s="211" t="s">
        <v>479</v>
      </c>
      <c r="E225" s="211" t="s">
        <v>480</v>
      </c>
      <c r="F225" s="212" t="s">
        <v>195</v>
      </c>
      <c r="G225" s="235"/>
      <c r="H225" s="236">
        <v>10800</v>
      </c>
      <c r="I225" s="237"/>
      <c r="J225" s="236">
        <v>12088.81</v>
      </c>
      <c r="K225" s="237"/>
      <c r="L225" s="236">
        <v>21644.41</v>
      </c>
      <c r="M225" s="237"/>
      <c r="N225" s="238">
        <v>31200</v>
      </c>
    </row>
    <row r="226" spans="1:14" ht="25.5" x14ac:dyDescent="0.25">
      <c r="A226" s="151"/>
      <c r="B226" s="190"/>
      <c r="C226" s="211" t="s">
        <v>481</v>
      </c>
      <c r="D226" s="211" t="s">
        <v>453</v>
      </c>
      <c r="E226" s="211" t="s">
        <v>475</v>
      </c>
      <c r="F226" s="212" t="s">
        <v>195</v>
      </c>
      <c r="G226" s="235"/>
      <c r="H226" s="236">
        <v>15872.22</v>
      </c>
      <c r="I226" s="237"/>
      <c r="J226" s="236">
        <v>31744.44</v>
      </c>
      <c r="K226" s="237"/>
      <c r="L226" s="236">
        <v>33372.22</v>
      </c>
      <c r="M226" s="237"/>
      <c r="N226" s="238">
        <v>35000</v>
      </c>
    </row>
    <row r="227" spans="1:14" ht="25.5" x14ac:dyDescent="0.25">
      <c r="A227" s="151"/>
      <c r="B227" s="190"/>
      <c r="C227" s="191" t="s">
        <v>482</v>
      </c>
      <c r="D227" s="191" t="s">
        <v>453</v>
      </c>
      <c r="E227" s="191" t="s">
        <v>466</v>
      </c>
      <c r="F227" s="195" t="s">
        <v>195</v>
      </c>
      <c r="G227" s="227"/>
      <c r="H227" s="231">
        <v>0</v>
      </c>
      <c r="I227" s="229"/>
      <c r="J227" s="231">
        <v>0</v>
      </c>
      <c r="K227" s="229"/>
      <c r="L227" s="231">
        <v>250</v>
      </c>
      <c r="M227" s="229"/>
      <c r="N227" s="232">
        <v>500</v>
      </c>
    </row>
    <row r="228" spans="1:14" x14ac:dyDescent="0.25">
      <c r="A228" s="151" t="s">
        <v>71</v>
      </c>
      <c r="B228" s="150" t="s">
        <v>70</v>
      </c>
      <c r="C228" s="192"/>
      <c r="D228" s="192"/>
      <c r="E228" s="192"/>
      <c r="F228" s="241"/>
      <c r="G228" s="83"/>
      <c r="H228" s="85"/>
      <c r="I228" s="85"/>
      <c r="J228" s="85"/>
      <c r="K228" s="85"/>
      <c r="L228" s="85"/>
      <c r="M228" s="85"/>
      <c r="N228" s="87"/>
    </row>
    <row r="229" spans="1:14" x14ac:dyDescent="0.25">
      <c r="A229" s="151" t="s">
        <v>72</v>
      </c>
      <c r="B229" s="150" t="s">
        <v>12</v>
      </c>
      <c r="C229" s="152"/>
      <c r="D229" s="152"/>
      <c r="E229" s="152"/>
      <c r="F229" s="165"/>
      <c r="G229" s="166"/>
      <c r="H229" s="167"/>
      <c r="I229" s="167"/>
      <c r="J229" s="167"/>
      <c r="K229" s="167"/>
      <c r="L229" s="167"/>
      <c r="M229" s="167"/>
      <c r="N229" s="168"/>
    </row>
    <row r="230" spans="1:14" x14ac:dyDescent="0.25">
      <c r="A230" s="151" t="s">
        <v>74</v>
      </c>
      <c r="B230" s="150" t="s">
        <v>73</v>
      </c>
      <c r="C230" s="203"/>
      <c r="D230" s="203"/>
      <c r="E230" s="203"/>
      <c r="F230" s="256"/>
      <c r="G230" s="166">
        <v>6428.99</v>
      </c>
      <c r="H230" s="167">
        <f>SUM(H231:H237)</f>
        <v>0</v>
      </c>
      <c r="I230" s="167">
        <v>6428.99</v>
      </c>
      <c r="J230" s="167">
        <f>SUM(J231:J237)</f>
        <v>54050.79</v>
      </c>
      <c r="K230" s="167">
        <v>68185.070000000007</v>
      </c>
      <c r="L230" s="167">
        <f>SUM(L231:L237)</f>
        <v>54050.79</v>
      </c>
      <c r="M230" s="167">
        <v>126032.26</v>
      </c>
      <c r="N230" s="168">
        <f>SUM(N231:N237)</f>
        <v>121800</v>
      </c>
    </row>
    <row r="231" spans="1:14" ht="38.25" x14ac:dyDescent="0.25">
      <c r="A231" s="151"/>
      <c r="B231" s="190"/>
      <c r="C231" s="204" t="s">
        <v>483</v>
      </c>
      <c r="D231" s="204" t="s">
        <v>484</v>
      </c>
      <c r="E231" s="204" t="s">
        <v>194</v>
      </c>
      <c r="F231" s="206" t="s">
        <v>485</v>
      </c>
      <c r="G231" s="245"/>
      <c r="H231" s="250">
        <v>0</v>
      </c>
      <c r="I231" s="247"/>
      <c r="J231" s="250">
        <v>24213.89</v>
      </c>
      <c r="K231" s="247"/>
      <c r="L231" s="250">
        <v>24213.89</v>
      </c>
      <c r="M231" s="247"/>
      <c r="N231" s="251">
        <v>54000</v>
      </c>
    </row>
    <row r="232" spans="1:14" ht="38.25" x14ac:dyDescent="0.25">
      <c r="A232" s="151"/>
      <c r="B232" s="190"/>
      <c r="C232" s="211" t="s">
        <v>486</v>
      </c>
      <c r="D232" s="211" t="s">
        <v>484</v>
      </c>
      <c r="E232" s="211" t="s">
        <v>194</v>
      </c>
      <c r="F232" s="212" t="s">
        <v>485</v>
      </c>
      <c r="G232" s="252"/>
      <c r="H232" s="253">
        <v>0</v>
      </c>
      <c r="I232" s="254"/>
      <c r="J232" s="253">
        <v>7937.77</v>
      </c>
      <c r="K232" s="254"/>
      <c r="L232" s="253">
        <v>7937.77</v>
      </c>
      <c r="M232" s="254"/>
      <c r="N232" s="255">
        <v>18200</v>
      </c>
    </row>
    <row r="233" spans="1:14" ht="38.25" x14ac:dyDescent="0.25">
      <c r="A233" s="151"/>
      <c r="B233" s="190"/>
      <c r="C233" s="211" t="s">
        <v>487</v>
      </c>
      <c r="D233" s="211" t="s">
        <v>484</v>
      </c>
      <c r="E233" s="211" t="s">
        <v>194</v>
      </c>
      <c r="F233" s="212" t="s">
        <v>485</v>
      </c>
      <c r="G233" s="252"/>
      <c r="H233" s="253">
        <v>0</v>
      </c>
      <c r="I233" s="254"/>
      <c r="J233" s="253">
        <v>1705.1</v>
      </c>
      <c r="K233" s="254"/>
      <c r="L233" s="253">
        <v>1705.1</v>
      </c>
      <c r="M233" s="254"/>
      <c r="N233" s="255">
        <v>3100</v>
      </c>
    </row>
    <row r="234" spans="1:14" ht="38.25" x14ac:dyDescent="0.25">
      <c r="A234" s="151"/>
      <c r="B234" s="190"/>
      <c r="C234" s="211" t="s">
        <v>488</v>
      </c>
      <c r="D234" s="211" t="s">
        <v>484</v>
      </c>
      <c r="E234" s="211" t="s">
        <v>194</v>
      </c>
      <c r="F234" s="212" t="s">
        <v>485</v>
      </c>
      <c r="G234" s="252"/>
      <c r="H234" s="253">
        <v>0</v>
      </c>
      <c r="I234" s="254"/>
      <c r="J234" s="253">
        <v>1559.25</v>
      </c>
      <c r="K234" s="254"/>
      <c r="L234" s="253">
        <v>1559.25</v>
      </c>
      <c r="M234" s="254"/>
      <c r="N234" s="255">
        <v>3500</v>
      </c>
    </row>
    <row r="235" spans="1:14" ht="38.25" x14ac:dyDescent="0.25">
      <c r="A235" s="151"/>
      <c r="B235" s="190"/>
      <c r="C235" s="211" t="s">
        <v>489</v>
      </c>
      <c r="D235" s="211" t="s">
        <v>484</v>
      </c>
      <c r="E235" s="211" t="s">
        <v>194</v>
      </c>
      <c r="F235" s="212" t="s">
        <v>485</v>
      </c>
      <c r="G235" s="252"/>
      <c r="H235" s="253">
        <v>0</v>
      </c>
      <c r="I235" s="254"/>
      <c r="J235" s="253">
        <v>17221.29</v>
      </c>
      <c r="K235" s="254"/>
      <c r="L235" s="253">
        <v>17221.29</v>
      </c>
      <c r="M235" s="254"/>
      <c r="N235" s="255">
        <v>39700</v>
      </c>
    </row>
    <row r="236" spans="1:14" ht="38.25" x14ac:dyDescent="0.25">
      <c r="A236" s="151"/>
      <c r="B236" s="190"/>
      <c r="C236" s="211" t="s">
        <v>490</v>
      </c>
      <c r="D236" s="211" t="s">
        <v>484</v>
      </c>
      <c r="E236" s="211" t="s">
        <v>491</v>
      </c>
      <c r="F236" s="212" t="s">
        <v>485</v>
      </c>
      <c r="G236" s="252"/>
      <c r="H236" s="253">
        <v>0</v>
      </c>
      <c r="I236" s="254"/>
      <c r="J236" s="253">
        <v>0</v>
      </c>
      <c r="K236" s="254"/>
      <c r="L236" s="253">
        <v>0</v>
      </c>
      <c r="M236" s="254"/>
      <c r="N236" s="255">
        <v>400</v>
      </c>
    </row>
    <row r="237" spans="1:14" ht="38.25" x14ac:dyDescent="0.25">
      <c r="A237" s="151"/>
      <c r="B237" s="190"/>
      <c r="C237" s="191" t="s">
        <v>492</v>
      </c>
      <c r="D237" s="191" t="s">
        <v>484</v>
      </c>
      <c r="E237" s="191" t="s">
        <v>194</v>
      </c>
      <c r="F237" s="195" t="s">
        <v>485</v>
      </c>
      <c r="G237" s="244"/>
      <c r="H237" s="248">
        <v>0</v>
      </c>
      <c r="I237" s="246"/>
      <c r="J237" s="248">
        <v>1413.49</v>
      </c>
      <c r="K237" s="246"/>
      <c r="L237" s="248">
        <v>1413.49</v>
      </c>
      <c r="M237" s="246"/>
      <c r="N237" s="249">
        <v>2900</v>
      </c>
    </row>
    <row r="238" spans="1:14" x14ac:dyDescent="0.25">
      <c r="A238" s="151" t="s">
        <v>76</v>
      </c>
      <c r="B238" s="150" t="s">
        <v>75</v>
      </c>
      <c r="C238" s="192"/>
      <c r="D238" s="192"/>
      <c r="E238" s="192"/>
      <c r="F238" s="241"/>
      <c r="G238" s="83"/>
      <c r="H238" s="85"/>
      <c r="I238" s="85"/>
      <c r="J238" s="85"/>
      <c r="K238" s="85"/>
      <c r="L238" s="85"/>
      <c r="M238" s="85"/>
      <c r="N238" s="87"/>
    </row>
    <row r="239" spans="1:14" x14ac:dyDescent="0.25">
      <c r="A239" s="151" t="s">
        <v>78</v>
      </c>
      <c r="B239" s="150" t="s">
        <v>77</v>
      </c>
      <c r="C239" s="203"/>
      <c r="D239" s="203"/>
      <c r="E239" s="203"/>
      <c r="F239" s="256"/>
      <c r="G239" s="83">
        <v>27446.69</v>
      </c>
      <c r="H239" s="85">
        <f>SUM(H240:H241)</f>
        <v>19089.95</v>
      </c>
      <c r="I239" s="85">
        <v>28280.68</v>
      </c>
      <c r="J239" s="85">
        <f>SUM(J240:J241)</f>
        <v>26296.12</v>
      </c>
      <c r="K239" s="85">
        <v>30744.38</v>
      </c>
      <c r="L239" s="85">
        <f>SUM(L240:L241)</f>
        <v>40076.06</v>
      </c>
      <c r="M239" s="85">
        <v>33277.050000000003</v>
      </c>
      <c r="N239" s="87">
        <f>SUM(N240:N241)</f>
        <v>53856</v>
      </c>
    </row>
    <row r="240" spans="1:14" ht="38.25" x14ac:dyDescent="0.25">
      <c r="A240" s="151"/>
      <c r="B240" s="190"/>
      <c r="C240" s="204" t="s">
        <v>493</v>
      </c>
      <c r="D240" s="204" t="s">
        <v>494</v>
      </c>
      <c r="E240" s="204" t="s">
        <v>495</v>
      </c>
      <c r="F240" s="206" t="s">
        <v>195</v>
      </c>
      <c r="G240" s="228"/>
      <c r="H240" s="233">
        <v>13697.51</v>
      </c>
      <c r="I240" s="230"/>
      <c r="J240" s="233">
        <v>20537.68</v>
      </c>
      <c r="K240" s="230"/>
      <c r="L240" s="233">
        <v>31168.84</v>
      </c>
      <c r="M240" s="230"/>
      <c r="N240" s="234">
        <v>41800</v>
      </c>
    </row>
    <row r="241" spans="1:14" ht="25.5" x14ac:dyDescent="0.25">
      <c r="A241" s="151"/>
      <c r="B241" s="190"/>
      <c r="C241" s="191" t="s">
        <v>496</v>
      </c>
      <c r="D241" s="191" t="s">
        <v>497</v>
      </c>
      <c r="E241" s="191" t="s">
        <v>498</v>
      </c>
      <c r="F241" s="195" t="s">
        <v>195</v>
      </c>
      <c r="G241" s="227"/>
      <c r="H241" s="231">
        <v>5392.44</v>
      </c>
      <c r="I241" s="229"/>
      <c r="J241" s="231">
        <v>5758.44</v>
      </c>
      <c r="K241" s="229"/>
      <c r="L241" s="231">
        <v>8907.2199999999993</v>
      </c>
      <c r="M241" s="229"/>
      <c r="N241" s="232">
        <v>12056</v>
      </c>
    </row>
    <row r="242" spans="1:14" x14ac:dyDescent="0.25">
      <c r="A242" s="151" t="s">
        <v>80</v>
      </c>
      <c r="B242" s="150" t="s">
        <v>79</v>
      </c>
      <c r="C242" s="193"/>
      <c r="D242" s="193"/>
      <c r="E242" s="193"/>
      <c r="F242" s="243"/>
      <c r="G242" s="83">
        <v>29315.49</v>
      </c>
      <c r="H242" s="85">
        <f>SUM(H243:H248)</f>
        <v>5613</v>
      </c>
      <c r="I242" s="85">
        <v>37284.78</v>
      </c>
      <c r="J242" s="85">
        <f>SUM(J243:J248)</f>
        <v>12885.08</v>
      </c>
      <c r="K242" s="85">
        <v>53129.3</v>
      </c>
      <c r="L242" s="85">
        <f>SUM(L243:L248)</f>
        <v>23192.54</v>
      </c>
      <c r="M242" s="85">
        <v>75037.87</v>
      </c>
      <c r="N242" s="87">
        <f>SUM(N243:N248)</f>
        <v>33500</v>
      </c>
    </row>
    <row r="243" spans="1:14" ht="25.5" x14ac:dyDescent="0.25">
      <c r="A243" s="151"/>
      <c r="B243" s="190"/>
      <c r="C243" s="204" t="s">
        <v>499</v>
      </c>
      <c r="D243" s="204" t="s">
        <v>500</v>
      </c>
      <c r="E243" s="204" t="s">
        <v>501</v>
      </c>
      <c r="F243" s="206" t="s">
        <v>195</v>
      </c>
      <c r="G243" s="228"/>
      <c r="H243" s="233">
        <v>0</v>
      </c>
      <c r="I243" s="230"/>
      <c r="J243" s="233">
        <v>0</v>
      </c>
      <c r="K243" s="230"/>
      <c r="L243" s="233">
        <v>6500</v>
      </c>
      <c r="M243" s="230"/>
      <c r="N243" s="234">
        <v>13000</v>
      </c>
    </row>
    <row r="244" spans="1:14" ht="25.5" x14ac:dyDescent="0.25">
      <c r="A244" s="151"/>
      <c r="B244" s="190"/>
      <c r="C244" s="211" t="s">
        <v>502</v>
      </c>
      <c r="D244" s="211" t="s">
        <v>503</v>
      </c>
      <c r="E244" s="211" t="s">
        <v>504</v>
      </c>
      <c r="F244" s="212" t="s">
        <v>195</v>
      </c>
      <c r="G244" s="235"/>
      <c r="H244" s="236">
        <v>613</v>
      </c>
      <c r="I244" s="237"/>
      <c r="J244" s="236">
        <v>2885.08</v>
      </c>
      <c r="K244" s="237"/>
      <c r="L244" s="236">
        <v>3442.54</v>
      </c>
      <c r="M244" s="237"/>
      <c r="N244" s="238">
        <v>4000</v>
      </c>
    </row>
    <row r="245" spans="1:14" ht="25.5" x14ac:dyDescent="0.25">
      <c r="A245" s="151"/>
      <c r="B245" s="190"/>
      <c r="C245" s="211" t="s">
        <v>505</v>
      </c>
      <c r="D245" s="211" t="s">
        <v>506</v>
      </c>
      <c r="E245" s="211" t="s">
        <v>194</v>
      </c>
      <c r="F245" s="212" t="s">
        <v>195</v>
      </c>
      <c r="G245" s="235"/>
      <c r="H245" s="236">
        <v>0</v>
      </c>
      <c r="I245" s="237"/>
      <c r="J245" s="236">
        <v>0</v>
      </c>
      <c r="K245" s="237"/>
      <c r="L245" s="236">
        <v>1500</v>
      </c>
      <c r="M245" s="237"/>
      <c r="N245" s="238">
        <v>3000</v>
      </c>
    </row>
    <row r="246" spans="1:14" ht="25.5" x14ac:dyDescent="0.25">
      <c r="A246" s="151"/>
      <c r="B246" s="190"/>
      <c r="C246" s="211" t="s">
        <v>507</v>
      </c>
      <c r="D246" s="211" t="s">
        <v>500</v>
      </c>
      <c r="E246" s="211" t="s">
        <v>194</v>
      </c>
      <c r="F246" s="212" t="s">
        <v>195</v>
      </c>
      <c r="G246" s="235"/>
      <c r="H246" s="236">
        <v>0</v>
      </c>
      <c r="I246" s="237"/>
      <c r="J246" s="236">
        <v>0</v>
      </c>
      <c r="K246" s="237"/>
      <c r="L246" s="236">
        <v>1000</v>
      </c>
      <c r="M246" s="237"/>
      <c r="N246" s="238">
        <v>2000</v>
      </c>
    </row>
    <row r="247" spans="1:14" ht="25.5" x14ac:dyDescent="0.25">
      <c r="A247" s="151"/>
      <c r="B247" s="190"/>
      <c r="C247" s="211" t="s">
        <v>508</v>
      </c>
      <c r="D247" s="211" t="s">
        <v>500</v>
      </c>
      <c r="E247" s="211" t="s">
        <v>194</v>
      </c>
      <c r="F247" s="212" t="s">
        <v>195</v>
      </c>
      <c r="G247" s="235"/>
      <c r="H247" s="236">
        <v>0</v>
      </c>
      <c r="I247" s="237"/>
      <c r="J247" s="236">
        <v>0</v>
      </c>
      <c r="K247" s="237"/>
      <c r="L247" s="236">
        <v>750</v>
      </c>
      <c r="M247" s="237"/>
      <c r="N247" s="238">
        <v>1500</v>
      </c>
    </row>
    <row r="248" spans="1:14" ht="25.5" x14ac:dyDescent="0.25">
      <c r="A248" s="151"/>
      <c r="B248" s="190"/>
      <c r="C248" s="191" t="s">
        <v>509</v>
      </c>
      <c r="D248" s="191" t="s">
        <v>510</v>
      </c>
      <c r="E248" s="191" t="s">
        <v>511</v>
      </c>
      <c r="F248" s="195" t="s">
        <v>195</v>
      </c>
      <c r="G248" s="227"/>
      <c r="H248" s="231">
        <v>5000</v>
      </c>
      <c r="I248" s="229"/>
      <c r="J248" s="231">
        <v>10000</v>
      </c>
      <c r="K248" s="229"/>
      <c r="L248" s="231">
        <v>10000</v>
      </c>
      <c r="M248" s="229"/>
      <c r="N248" s="232">
        <v>10000</v>
      </c>
    </row>
    <row r="249" spans="1:14" x14ac:dyDescent="0.25">
      <c r="A249" s="154" t="s">
        <v>62</v>
      </c>
      <c r="B249" s="156" t="s">
        <v>127</v>
      </c>
      <c r="C249" s="192"/>
      <c r="D249" s="192"/>
      <c r="E249" s="192"/>
      <c r="F249" s="241"/>
      <c r="G249" s="75">
        <f>SUM(G106:G242)</f>
        <v>425021.79</v>
      </c>
      <c r="H249" s="76">
        <f>SUM(H242,H239,H238,H230,H229,H228,H209,H136,H131,H106)</f>
        <v>475594.56</v>
      </c>
      <c r="I249" s="76">
        <f>SUM(I242,I239,I238,I230,I229,I228,I209,I136,I131,I106)</f>
        <v>740622.06</v>
      </c>
      <c r="J249" s="76">
        <f>SUM(J242,J239,J238,J230,J229,J228,J209,J136,J131,J106)</f>
        <v>945545.44000000006</v>
      </c>
      <c r="K249" s="76">
        <f>SUM(K242,K239,K238,K230,K229,K228,K209,K136,K131,K106)</f>
        <v>1428948.7400000002</v>
      </c>
      <c r="L249" s="76">
        <f>SUM(L242,L239,L238,L230,L229,L228,L209,L136,L131,L106)</f>
        <v>1530062.64</v>
      </c>
      <c r="M249" s="76">
        <f>SUM(M106:M242)</f>
        <v>1848989.6099999999</v>
      </c>
      <c r="N249" s="77">
        <f>SUM(N242,N239,N238,N230,N229,N228,N209,N136,N131,N106)</f>
        <v>2226278.61</v>
      </c>
    </row>
    <row r="250" spans="1:14" x14ac:dyDescent="0.25">
      <c r="A250" s="151" t="s">
        <v>83</v>
      </c>
      <c r="B250" s="150" t="s">
        <v>82</v>
      </c>
      <c r="C250" s="152"/>
      <c r="D250" s="152"/>
      <c r="E250" s="152"/>
      <c r="F250" s="165"/>
      <c r="G250" s="71"/>
      <c r="H250" s="73"/>
      <c r="I250" s="85"/>
      <c r="J250" s="85"/>
      <c r="K250" s="85"/>
      <c r="L250" s="85"/>
      <c r="M250" s="85"/>
      <c r="N250" s="169"/>
    </row>
    <row r="251" spans="1:14" x14ac:dyDescent="0.25">
      <c r="A251" s="151" t="s">
        <v>85</v>
      </c>
      <c r="B251" s="150" t="s">
        <v>84</v>
      </c>
      <c r="C251" s="152"/>
      <c r="D251" s="152"/>
      <c r="E251" s="152"/>
      <c r="F251" s="165"/>
      <c r="G251" s="166">
        <v>371260.32</v>
      </c>
      <c r="H251" s="167"/>
      <c r="I251" s="167">
        <v>534111.92000000004</v>
      </c>
      <c r="J251" s="167"/>
      <c r="K251" s="167">
        <v>993796.84</v>
      </c>
      <c r="L251" s="167"/>
      <c r="M251" s="167">
        <v>1399946.3</v>
      </c>
      <c r="N251" s="168"/>
    </row>
    <row r="252" spans="1:14" x14ac:dyDescent="0.25">
      <c r="A252" s="151" t="s">
        <v>86</v>
      </c>
      <c r="B252" s="150" t="s">
        <v>0</v>
      </c>
      <c r="C252" s="152"/>
      <c r="D252" s="152"/>
      <c r="E252" s="152"/>
      <c r="F252" s="165"/>
      <c r="G252" s="83"/>
      <c r="H252" s="85"/>
      <c r="I252" s="85"/>
      <c r="J252" s="85"/>
      <c r="K252" s="85"/>
      <c r="L252" s="85"/>
      <c r="M252" s="85"/>
      <c r="N252" s="87"/>
    </row>
    <row r="253" spans="1:14" x14ac:dyDescent="0.25">
      <c r="A253" s="151" t="s">
        <v>87</v>
      </c>
      <c r="B253" s="150" t="s">
        <v>1</v>
      </c>
      <c r="C253" s="152"/>
      <c r="D253" s="152"/>
      <c r="E253" s="152"/>
      <c r="F253" s="165"/>
      <c r="G253" s="83"/>
      <c r="H253" s="85"/>
      <c r="I253" s="85"/>
      <c r="J253" s="85"/>
      <c r="K253" s="85"/>
      <c r="L253" s="85"/>
      <c r="M253" s="85"/>
      <c r="N253" s="87"/>
    </row>
    <row r="254" spans="1:14" x14ac:dyDescent="0.25">
      <c r="A254" s="151" t="s">
        <v>89</v>
      </c>
      <c r="B254" s="150" t="s">
        <v>88</v>
      </c>
      <c r="C254" s="152"/>
      <c r="D254" s="152"/>
      <c r="E254" s="152"/>
      <c r="F254" s="165"/>
      <c r="G254" s="170"/>
      <c r="H254" s="171"/>
      <c r="I254" s="171"/>
      <c r="J254" s="171"/>
      <c r="K254" s="171"/>
      <c r="L254" s="171"/>
      <c r="M254" s="171"/>
      <c r="N254" s="172"/>
    </row>
    <row r="255" spans="1:14" x14ac:dyDescent="0.25">
      <c r="A255" s="154" t="s">
        <v>81</v>
      </c>
      <c r="B255" s="156" t="s">
        <v>126</v>
      </c>
      <c r="C255" s="152"/>
      <c r="D255" s="152"/>
      <c r="E255" s="152"/>
      <c r="F255" s="165"/>
      <c r="G255" s="75">
        <f>SUM(G250:G254)</f>
        <v>371260.32</v>
      </c>
      <c r="H255" s="76">
        <f>SUM(H254,H253,H252,H251,H250)</f>
        <v>0</v>
      </c>
      <c r="I255" s="76">
        <f>SUM(I250:I254)</f>
        <v>534111.92000000004</v>
      </c>
      <c r="J255" s="76">
        <f>SUM(J254,J253,J252,J251,J250)</f>
        <v>0</v>
      </c>
      <c r="K255" s="76">
        <f>SUM(K250:K254)</f>
        <v>993796.84</v>
      </c>
      <c r="L255" s="76">
        <f>SUM(L254,L253,L252,L251,L250)</f>
        <v>0</v>
      </c>
      <c r="M255" s="76">
        <f>SUM(M250:M254)</f>
        <v>1399946.3</v>
      </c>
      <c r="N255" s="77">
        <f>SUM(N254,N253,N252,N251,N250)</f>
        <v>0</v>
      </c>
    </row>
    <row r="256" spans="1:14" x14ac:dyDescent="0.25">
      <c r="A256" s="151" t="s">
        <v>92</v>
      </c>
      <c r="B256" s="150" t="s">
        <v>91</v>
      </c>
      <c r="C256" s="152"/>
      <c r="D256" s="152"/>
      <c r="E256" s="152"/>
      <c r="F256" s="165"/>
      <c r="G256" s="83"/>
      <c r="H256" s="85"/>
      <c r="I256" s="85"/>
      <c r="J256" s="85"/>
      <c r="K256" s="85"/>
      <c r="L256" s="85"/>
      <c r="M256" s="85"/>
      <c r="N256" s="87"/>
    </row>
    <row r="257" spans="1:14" x14ac:dyDescent="0.25">
      <c r="A257" s="151" t="s">
        <v>94</v>
      </c>
      <c r="B257" s="150" t="s">
        <v>93</v>
      </c>
      <c r="C257" s="152"/>
      <c r="D257" s="152"/>
      <c r="E257" s="152"/>
      <c r="F257" s="165"/>
      <c r="G257" s="83"/>
      <c r="H257" s="85"/>
      <c r="I257" s="85"/>
      <c r="J257" s="85"/>
      <c r="K257" s="85"/>
      <c r="L257" s="85"/>
      <c r="M257" s="85"/>
      <c r="N257" s="87"/>
    </row>
    <row r="258" spans="1:14" x14ac:dyDescent="0.25">
      <c r="A258" s="151" t="s">
        <v>96</v>
      </c>
      <c r="B258" s="150" t="s">
        <v>95</v>
      </c>
      <c r="C258" s="152"/>
      <c r="D258" s="152"/>
      <c r="E258" s="152"/>
      <c r="F258" s="165"/>
      <c r="G258" s="83"/>
      <c r="H258" s="85"/>
      <c r="I258" s="85"/>
      <c r="J258" s="85"/>
      <c r="K258" s="85"/>
      <c r="L258" s="85"/>
      <c r="M258" s="85"/>
      <c r="N258" s="87"/>
    </row>
    <row r="259" spans="1:14" x14ac:dyDescent="0.25">
      <c r="A259" s="151" t="s">
        <v>98</v>
      </c>
      <c r="B259" s="150" t="s">
        <v>97</v>
      </c>
      <c r="C259" s="152"/>
      <c r="D259" s="152"/>
      <c r="E259" s="152"/>
      <c r="F259" s="165"/>
      <c r="G259" s="83"/>
      <c r="H259" s="85"/>
      <c r="I259" s="85"/>
      <c r="J259" s="85"/>
      <c r="K259" s="85"/>
      <c r="L259" s="85"/>
      <c r="M259" s="85"/>
      <c r="N259" s="87"/>
    </row>
    <row r="260" spans="1:14" x14ac:dyDescent="0.25">
      <c r="A260" s="154" t="s">
        <v>90</v>
      </c>
      <c r="B260" s="156" t="s">
        <v>125</v>
      </c>
      <c r="C260" s="152"/>
      <c r="D260" s="152"/>
      <c r="E260" s="152"/>
      <c r="F260" s="165"/>
      <c r="G260" s="75">
        <f>SUM(G256:G259)</f>
        <v>0</v>
      </c>
      <c r="H260" s="173">
        <f>SUM(H259,H258,H257,H256)</f>
        <v>0</v>
      </c>
      <c r="I260" s="173">
        <f>SUM(I256:I259)</f>
        <v>0</v>
      </c>
      <c r="J260" s="173">
        <f>SUM(J259,J258,J257,J256)</f>
        <v>0</v>
      </c>
      <c r="K260" s="173">
        <f>SUM(K256:K259)</f>
        <v>0</v>
      </c>
      <c r="L260" s="173">
        <f>SUM(L259,L258,L257,L256)</f>
        <v>0</v>
      </c>
      <c r="M260" s="173">
        <f>SUM(M256:M259)</f>
        <v>0</v>
      </c>
      <c r="N260" s="174">
        <f>SUM(N259,N258,N257,N256)</f>
        <v>0</v>
      </c>
    </row>
    <row r="261" spans="1:14" x14ac:dyDescent="0.25">
      <c r="A261" s="151" t="s">
        <v>101</v>
      </c>
      <c r="B261" s="150" t="s">
        <v>100</v>
      </c>
      <c r="C261" s="152"/>
      <c r="D261" s="152"/>
      <c r="E261" s="152"/>
      <c r="F261" s="165"/>
      <c r="G261" s="83"/>
      <c r="H261" s="85"/>
      <c r="I261" s="85"/>
      <c r="J261" s="85"/>
      <c r="K261" s="85"/>
      <c r="L261" s="85"/>
      <c r="M261" s="85"/>
      <c r="N261" s="87"/>
    </row>
    <row r="262" spans="1:14" x14ac:dyDescent="0.25">
      <c r="A262" s="151" t="s">
        <v>103</v>
      </c>
      <c r="B262" s="150" t="s">
        <v>102</v>
      </c>
      <c r="C262" s="152"/>
      <c r="D262" s="152"/>
      <c r="E262" s="152"/>
      <c r="F262" s="165"/>
      <c r="G262" s="83"/>
      <c r="H262" s="85"/>
      <c r="I262" s="85"/>
      <c r="J262" s="85"/>
      <c r="K262" s="85"/>
      <c r="L262" s="85"/>
      <c r="M262" s="85"/>
      <c r="N262" s="87"/>
    </row>
    <row r="263" spans="1:14" x14ac:dyDescent="0.25">
      <c r="A263" s="151" t="s">
        <v>105</v>
      </c>
      <c r="B263" s="150" t="s">
        <v>104</v>
      </c>
      <c r="C263" s="203"/>
      <c r="D263" s="203"/>
      <c r="E263" s="203"/>
      <c r="F263" s="256"/>
      <c r="G263" s="83">
        <v>11970.61</v>
      </c>
      <c r="H263" s="85">
        <f>SUM(H264:H266)</f>
        <v>0</v>
      </c>
      <c r="I263" s="85">
        <v>11970.61</v>
      </c>
      <c r="J263" s="85">
        <f>SUM(J264:J266)</f>
        <v>55308.259999999995</v>
      </c>
      <c r="K263" s="85">
        <v>126823.37</v>
      </c>
      <c r="L263" s="85">
        <f>SUM(L264:L266)</f>
        <v>55308.259999999995</v>
      </c>
      <c r="M263" s="85">
        <v>189787.2</v>
      </c>
      <c r="N263" s="87">
        <f>SUM(N264:N266)</f>
        <v>156000</v>
      </c>
    </row>
    <row r="264" spans="1:14" ht="51" x14ac:dyDescent="0.25">
      <c r="A264" s="151"/>
      <c r="B264" s="190"/>
      <c r="C264" s="204" t="s">
        <v>512</v>
      </c>
      <c r="D264" s="204" t="s">
        <v>513</v>
      </c>
      <c r="E264" s="204" t="s">
        <v>194</v>
      </c>
      <c r="F264" s="206" t="s">
        <v>485</v>
      </c>
      <c r="G264" s="228"/>
      <c r="H264" s="233">
        <v>0</v>
      </c>
      <c r="I264" s="230"/>
      <c r="J264" s="233">
        <v>47013.78</v>
      </c>
      <c r="K264" s="230"/>
      <c r="L264" s="233">
        <v>47013.78</v>
      </c>
      <c r="M264" s="230"/>
      <c r="N264" s="234">
        <v>97400</v>
      </c>
    </row>
    <row r="265" spans="1:14" ht="51" x14ac:dyDescent="0.25">
      <c r="A265" s="151"/>
      <c r="B265" s="190"/>
      <c r="C265" s="211" t="s">
        <v>514</v>
      </c>
      <c r="D265" s="211" t="s">
        <v>513</v>
      </c>
      <c r="E265" s="211" t="s">
        <v>194</v>
      </c>
      <c r="F265" s="212" t="s">
        <v>485</v>
      </c>
      <c r="G265" s="235"/>
      <c r="H265" s="236">
        <v>0</v>
      </c>
      <c r="I265" s="237"/>
      <c r="J265" s="236">
        <v>8294.48</v>
      </c>
      <c r="K265" s="237"/>
      <c r="L265" s="236">
        <v>8294.48</v>
      </c>
      <c r="M265" s="237"/>
      <c r="N265" s="238">
        <v>17200</v>
      </c>
    </row>
    <row r="266" spans="1:14" ht="38.25" x14ac:dyDescent="0.25">
      <c r="A266" s="151"/>
      <c r="B266" s="190"/>
      <c r="C266" s="191" t="s">
        <v>515</v>
      </c>
      <c r="D266" s="191" t="s">
        <v>513</v>
      </c>
      <c r="E266" s="191" t="s">
        <v>516</v>
      </c>
      <c r="F266" s="195" t="s">
        <v>485</v>
      </c>
      <c r="G266" s="227"/>
      <c r="H266" s="231">
        <v>0</v>
      </c>
      <c r="I266" s="229"/>
      <c r="J266" s="231">
        <v>0</v>
      </c>
      <c r="K266" s="229"/>
      <c r="L266" s="231">
        <v>0</v>
      </c>
      <c r="M266" s="229"/>
      <c r="N266" s="232">
        <v>41400</v>
      </c>
    </row>
    <row r="267" spans="1:14" x14ac:dyDescent="0.25">
      <c r="A267" s="151" t="s">
        <v>107</v>
      </c>
      <c r="B267" s="150" t="s">
        <v>106</v>
      </c>
      <c r="C267" s="192"/>
      <c r="D267" s="192"/>
      <c r="E267" s="192"/>
      <c r="F267" s="241"/>
      <c r="G267" s="83"/>
      <c r="H267" s="85"/>
      <c r="I267" s="85"/>
      <c r="J267" s="85"/>
      <c r="K267" s="85"/>
      <c r="L267" s="85"/>
      <c r="M267" s="85"/>
      <c r="N267" s="87"/>
    </row>
    <row r="268" spans="1:14" x14ac:dyDescent="0.25">
      <c r="A268" s="151" t="s">
        <v>109</v>
      </c>
      <c r="B268" s="150" t="s">
        <v>108</v>
      </c>
      <c r="C268" s="152"/>
      <c r="D268" s="152"/>
      <c r="E268" s="152"/>
      <c r="F268" s="165"/>
      <c r="G268" s="83"/>
      <c r="H268" s="85"/>
      <c r="I268" s="85"/>
      <c r="J268" s="85"/>
      <c r="K268" s="85"/>
      <c r="L268" s="85"/>
      <c r="M268" s="85"/>
      <c r="N268" s="87"/>
    </row>
    <row r="269" spans="1:14" x14ac:dyDescent="0.25">
      <c r="A269" s="154" t="s">
        <v>99</v>
      </c>
      <c r="B269" s="156" t="s">
        <v>124</v>
      </c>
      <c r="C269" s="152"/>
      <c r="D269" s="152"/>
      <c r="E269" s="152"/>
      <c r="F269" s="165"/>
      <c r="G269" s="175">
        <f>SUM(G261:G268)</f>
        <v>11970.61</v>
      </c>
      <c r="H269" s="173">
        <f>SUM(H268,H267,H263,H262,H261)</f>
        <v>0</v>
      </c>
      <c r="I269" s="173">
        <f>SUM(I261:I268)</f>
        <v>11970.61</v>
      </c>
      <c r="J269" s="173">
        <f>SUM(J268,J267,J263,J262,J261)</f>
        <v>55308.259999999995</v>
      </c>
      <c r="K269" s="173">
        <f>SUM(K268,K267,K263,K262,K261)</f>
        <v>126823.37</v>
      </c>
      <c r="L269" s="173">
        <f>SUM(L268,L267,L263,L262,L261)</f>
        <v>55308.259999999995</v>
      </c>
      <c r="M269" s="173">
        <f>SUM(M268,M267,M263,M262,M261)</f>
        <v>189787.2</v>
      </c>
      <c r="N269" s="174">
        <f>SUM(N268,N267,N263,N262,N261)</f>
        <v>156000</v>
      </c>
    </row>
    <row r="270" spans="1:14" x14ac:dyDescent="0.25">
      <c r="A270" s="151" t="s">
        <v>168</v>
      </c>
      <c r="B270" s="176" t="s">
        <v>175</v>
      </c>
      <c r="C270" s="177"/>
      <c r="D270" s="177"/>
      <c r="E270" s="177"/>
      <c r="F270" s="178"/>
      <c r="G270" s="83"/>
      <c r="H270" s="85"/>
      <c r="I270" s="85"/>
      <c r="J270" s="85"/>
      <c r="K270" s="85"/>
      <c r="L270" s="85"/>
      <c r="M270" s="85"/>
      <c r="N270" s="87"/>
    </row>
    <row r="271" spans="1:14" ht="30" x14ac:dyDescent="0.25">
      <c r="A271" s="154" t="s">
        <v>176</v>
      </c>
      <c r="B271" s="179" t="s">
        <v>128</v>
      </c>
      <c r="C271" s="177"/>
      <c r="D271" s="177"/>
      <c r="E271" s="177"/>
      <c r="F271" s="178"/>
      <c r="G271" s="180">
        <f t="shared" ref="G271:N271" si="8">G270</f>
        <v>0</v>
      </c>
      <c r="H271" s="181">
        <f t="shared" si="8"/>
        <v>0</v>
      </c>
      <c r="I271" s="181">
        <f t="shared" si="8"/>
        <v>0</v>
      </c>
      <c r="J271" s="181">
        <f t="shared" si="8"/>
        <v>0</v>
      </c>
      <c r="K271" s="181">
        <f t="shared" si="8"/>
        <v>0</v>
      </c>
      <c r="L271" s="181">
        <f t="shared" si="8"/>
        <v>0</v>
      </c>
      <c r="M271" s="181">
        <f t="shared" si="8"/>
        <v>0</v>
      </c>
      <c r="N271" s="182">
        <f t="shared" si="8"/>
        <v>0</v>
      </c>
    </row>
    <row r="272" spans="1:14" x14ac:dyDescent="0.25">
      <c r="A272" s="151" t="s">
        <v>112</v>
      </c>
      <c r="B272" s="150" t="s">
        <v>111</v>
      </c>
      <c r="C272" s="203"/>
      <c r="D272" s="203"/>
      <c r="E272" s="203"/>
      <c r="F272" s="256"/>
      <c r="G272" s="83">
        <v>18894.27</v>
      </c>
      <c r="H272" s="85">
        <f>SUM(H273:H277)</f>
        <v>31249.289999999997</v>
      </c>
      <c r="I272" s="85">
        <v>69730.89</v>
      </c>
      <c r="J272" s="85">
        <f>SUM(J273:J277)</f>
        <v>80057.200000000012</v>
      </c>
      <c r="K272" s="85">
        <v>112613.33</v>
      </c>
      <c r="L272" s="85">
        <f>SUM(L273:L277)</f>
        <v>158533.54999999999</v>
      </c>
      <c r="M272" s="85">
        <v>149950.76999999999</v>
      </c>
      <c r="N272" s="87">
        <f>SUM(N273:N277)</f>
        <v>257723.83</v>
      </c>
    </row>
    <row r="273" spans="1:14" ht="38.25" x14ac:dyDescent="0.25">
      <c r="A273" s="151"/>
      <c r="B273" s="190"/>
      <c r="C273" s="204" t="s">
        <v>517</v>
      </c>
      <c r="D273" s="204" t="s">
        <v>518</v>
      </c>
      <c r="E273" s="204" t="s">
        <v>194</v>
      </c>
      <c r="F273" s="206" t="s">
        <v>278</v>
      </c>
      <c r="G273" s="228"/>
      <c r="H273" s="233">
        <v>9823.9599999999991</v>
      </c>
      <c r="I273" s="230"/>
      <c r="J273" s="233">
        <v>22118.35</v>
      </c>
      <c r="K273" s="230"/>
      <c r="L273" s="233">
        <v>34067.629999999997</v>
      </c>
      <c r="M273" s="230"/>
      <c r="N273" s="234">
        <v>50000</v>
      </c>
    </row>
    <row r="274" spans="1:14" ht="38.25" x14ac:dyDescent="0.25">
      <c r="A274" s="151"/>
      <c r="B274" s="190"/>
      <c r="C274" s="211" t="s">
        <v>519</v>
      </c>
      <c r="D274" s="211" t="s">
        <v>520</v>
      </c>
      <c r="E274" s="211" t="s">
        <v>194</v>
      </c>
      <c r="F274" s="212" t="s">
        <v>278</v>
      </c>
      <c r="G274" s="235"/>
      <c r="H274" s="236">
        <v>19307.98</v>
      </c>
      <c r="I274" s="237"/>
      <c r="J274" s="236">
        <v>54033.53</v>
      </c>
      <c r="K274" s="237"/>
      <c r="L274" s="236">
        <v>102970.52</v>
      </c>
      <c r="M274" s="237"/>
      <c r="N274" s="238">
        <v>168219.83</v>
      </c>
    </row>
    <row r="275" spans="1:14" ht="38.25" x14ac:dyDescent="0.25">
      <c r="A275" s="151"/>
      <c r="B275" s="190"/>
      <c r="C275" s="211" t="s">
        <v>521</v>
      </c>
      <c r="D275" s="211" t="s">
        <v>522</v>
      </c>
      <c r="E275" s="211" t="s">
        <v>194</v>
      </c>
      <c r="F275" s="212" t="s">
        <v>278</v>
      </c>
      <c r="G275" s="235"/>
      <c r="H275" s="236">
        <v>1782.35</v>
      </c>
      <c r="I275" s="237"/>
      <c r="J275" s="236">
        <v>3570.32</v>
      </c>
      <c r="K275" s="237"/>
      <c r="L275" s="236">
        <v>4825.8999999999996</v>
      </c>
      <c r="M275" s="237"/>
      <c r="N275" s="238">
        <v>6500</v>
      </c>
    </row>
    <row r="276" spans="1:14" ht="25.5" x14ac:dyDescent="0.25">
      <c r="A276" s="151"/>
      <c r="B276" s="190"/>
      <c r="C276" s="211" t="s">
        <v>523</v>
      </c>
      <c r="D276" s="211" t="s">
        <v>524</v>
      </c>
      <c r="E276" s="211" t="s">
        <v>525</v>
      </c>
      <c r="F276" s="212" t="s">
        <v>195</v>
      </c>
      <c r="G276" s="235"/>
      <c r="H276" s="236">
        <v>35</v>
      </c>
      <c r="I276" s="237"/>
      <c r="J276" s="236">
        <v>35</v>
      </c>
      <c r="K276" s="237"/>
      <c r="L276" s="236">
        <v>16269.5</v>
      </c>
      <c r="M276" s="237"/>
      <c r="N276" s="238">
        <v>32504</v>
      </c>
    </row>
    <row r="277" spans="1:14" ht="25.5" x14ac:dyDescent="0.25">
      <c r="A277" s="151"/>
      <c r="B277" s="190"/>
      <c r="C277" s="191" t="s">
        <v>526</v>
      </c>
      <c r="D277" s="191" t="s">
        <v>527</v>
      </c>
      <c r="E277" s="191" t="s">
        <v>194</v>
      </c>
      <c r="F277" s="195" t="s">
        <v>195</v>
      </c>
      <c r="G277" s="227"/>
      <c r="H277" s="231">
        <v>300</v>
      </c>
      <c r="I277" s="229"/>
      <c r="J277" s="231">
        <v>300</v>
      </c>
      <c r="K277" s="229"/>
      <c r="L277" s="231">
        <v>400</v>
      </c>
      <c r="M277" s="229"/>
      <c r="N277" s="232">
        <v>500</v>
      </c>
    </row>
    <row r="278" spans="1:14" x14ac:dyDescent="0.25">
      <c r="A278" s="151" t="s">
        <v>114</v>
      </c>
      <c r="B278" s="150" t="s">
        <v>113</v>
      </c>
      <c r="C278" s="193"/>
      <c r="D278" s="193"/>
      <c r="E278" s="193"/>
      <c r="F278" s="243"/>
      <c r="G278" s="83">
        <v>93532.57</v>
      </c>
      <c r="H278" s="85">
        <f>SUM(H279:H282)</f>
        <v>61928.27</v>
      </c>
      <c r="I278" s="85">
        <v>145512.54999999999</v>
      </c>
      <c r="J278" s="85">
        <f>SUM(J279:J282)</f>
        <v>111097.47</v>
      </c>
      <c r="K278" s="85">
        <v>231632.17</v>
      </c>
      <c r="L278" s="85">
        <f>SUM(L279:L282)</f>
        <v>347772.77</v>
      </c>
      <c r="M278" s="85">
        <v>311800.40999999997</v>
      </c>
      <c r="N278" s="87">
        <f>SUM(N279:N282)</f>
        <v>584448.03999999992</v>
      </c>
    </row>
    <row r="279" spans="1:14" ht="38.25" x14ac:dyDescent="0.25">
      <c r="A279" s="151"/>
      <c r="B279" s="190"/>
      <c r="C279" s="204" t="s">
        <v>528</v>
      </c>
      <c r="D279" s="204" t="s">
        <v>529</v>
      </c>
      <c r="E279" s="204" t="s">
        <v>530</v>
      </c>
      <c r="F279" s="206" t="s">
        <v>195</v>
      </c>
      <c r="G279" s="228"/>
      <c r="H279" s="233">
        <v>53940.45</v>
      </c>
      <c r="I279" s="230"/>
      <c r="J279" s="233">
        <v>99998.77</v>
      </c>
      <c r="K279" s="230"/>
      <c r="L279" s="233">
        <v>311494.05</v>
      </c>
      <c r="M279" s="230"/>
      <c r="N279" s="234">
        <v>522989.32</v>
      </c>
    </row>
    <row r="280" spans="1:14" ht="25.5" x14ac:dyDescent="0.25">
      <c r="A280" s="151"/>
      <c r="B280" s="190"/>
      <c r="C280" s="211" t="s">
        <v>531</v>
      </c>
      <c r="D280" s="211" t="s">
        <v>532</v>
      </c>
      <c r="E280" s="211" t="s">
        <v>194</v>
      </c>
      <c r="F280" s="212" t="s">
        <v>195</v>
      </c>
      <c r="G280" s="235"/>
      <c r="H280" s="236">
        <v>0</v>
      </c>
      <c r="I280" s="237"/>
      <c r="J280" s="236">
        <v>0</v>
      </c>
      <c r="K280" s="237"/>
      <c r="L280" s="236">
        <v>9608.52</v>
      </c>
      <c r="M280" s="237"/>
      <c r="N280" s="238">
        <v>19217.03</v>
      </c>
    </row>
    <row r="281" spans="1:14" ht="25.5" x14ac:dyDescent="0.25">
      <c r="A281" s="151"/>
      <c r="B281" s="190"/>
      <c r="C281" s="211" t="s">
        <v>533</v>
      </c>
      <c r="D281" s="211" t="s">
        <v>534</v>
      </c>
      <c r="E281" s="211" t="s">
        <v>535</v>
      </c>
      <c r="F281" s="212" t="s">
        <v>195</v>
      </c>
      <c r="G281" s="235"/>
      <c r="H281" s="236">
        <v>7987.82</v>
      </c>
      <c r="I281" s="237"/>
      <c r="J281" s="236">
        <v>11098.7</v>
      </c>
      <c r="K281" s="237"/>
      <c r="L281" s="236">
        <v>18670.2</v>
      </c>
      <c r="M281" s="237"/>
      <c r="N281" s="238">
        <v>26241.69</v>
      </c>
    </row>
    <row r="282" spans="1:14" ht="25.5" x14ac:dyDescent="0.25">
      <c r="A282" s="151"/>
      <c r="B282" s="190"/>
      <c r="C282" s="191" t="s">
        <v>536</v>
      </c>
      <c r="D282" s="191" t="s">
        <v>532</v>
      </c>
      <c r="E282" s="191" t="s">
        <v>194</v>
      </c>
      <c r="F282" s="195" t="s">
        <v>195</v>
      </c>
      <c r="G282" s="227"/>
      <c r="H282" s="231">
        <v>0</v>
      </c>
      <c r="I282" s="229"/>
      <c r="J282" s="231">
        <v>0</v>
      </c>
      <c r="K282" s="229"/>
      <c r="L282" s="231">
        <v>8000</v>
      </c>
      <c r="M282" s="229"/>
      <c r="N282" s="232">
        <v>16000</v>
      </c>
    </row>
    <row r="283" spans="1:14" x14ac:dyDescent="0.25">
      <c r="A283" s="154" t="s">
        <v>110</v>
      </c>
      <c r="B283" s="156" t="s">
        <v>123</v>
      </c>
      <c r="C283" s="192"/>
      <c r="D283" s="192"/>
      <c r="E283" s="192"/>
      <c r="F283" s="241"/>
      <c r="G283" s="183">
        <f t="shared" ref="G283:N283" si="9">+G272+G278</f>
        <v>112426.84000000001</v>
      </c>
      <c r="H283" s="184">
        <f t="shared" si="9"/>
        <v>93177.56</v>
      </c>
      <c r="I283" s="184">
        <f t="shared" si="9"/>
        <v>215243.44</v>
      </c>
      <c r="J283" s="184">
        <f t="shared" si="9"/>
        <v>191154.67</v>
      </c>
      <c r="K283" s="184">
        <f t="shared" si="9"/>
        <v>344245.5</v>
      </c>
      <c r="L283" s="184">
        <f t="shared" si="9"/>
        <v>506306.32</v>
      </c>
      <c r="M283" s="184">
        <f t="shared" si="9"/>
        <v>461751.17999999993</v>
      </c>
      <c r="N283" s="185">
        <f t="shared" si="9"/>
        <v>842171.86999999988</v>
      </c>
    </row>
    <row r="284" spans="1:14" ht="17.25" x14ac:dyDescent="0.25">
      <c r="A284" s="186" t="s">
        <v>137</v>
      </c>
      <c r="B284" s="51" t="s">
        <v>144</v>
      </c>
      <c r="C284" s="143"/>
      <c r="D284" s="143"/>
      <c r="E284" s="143"/>
      <c r="F284" s="144"/>
      <c r="G284" s="187"/>
      <c r="H284" s="188">
        <v>0</v>
      </c>
      <c r="I284" s="188"/>
      <c r="J284" s="188">
        <v>0</v>
      </c>
      <c r="K284" s="188"/>
      <c r="L284" s="188">
        <v>0</v>
      </c>
      <c r="M284" s="188"/>
      <c r="N284" s="189">
        <v>0</v>
      </c>
    </row>
    <row r="285" spans="1:14" x14ac:dyDescent="0.25">
      <c r="A285" s="4" t="s">
        <v>132</v>
      </c>
      <c r="B285" s="3"/>
      <c r="C285" s="145"/>
      <c r="D285" s="145"/>
      <c r="E285" s="145"/>
      <c r="F285" s="145"/>
      <c r="G285" s="135">
        <f t="shared" ref="G285:N285" si="10">+G284+G283+G271+G269+G260+G255+G249</f>
        <v>920679.56</v>
      </c>
      <c r="H285" s="136">
        <f t="shared" si="10"/>
        <v>568772.12</v>
      </c>
      <c r="I285" s="136">
        <f t="shared" si="10"/>
        <v>1501948.03</v>
      </c>
      <c r="J285" s="136">
        <f t="shared" si="10"/>
        <v>1192008.3700000001</v>
      </c>
      <c r="K285" s="136">
        <f t="shared" si="10"/>
        <v>2893814.45</v>
      </c>
      <c r="L285" s="136">
        <f t="shared" si="10"/>
        <v>2091677.2199999997</v>
      </c>
      <c r="M285" s="136">
        <f t="shared" si="10"/>
        <v>3900474.29</v>
      </c>
      <c r="N285" s="137">
        <f t="shared" si="10"/>
        <v>3224450.4799999995</v>
      </c>
    </row>
    <row r="286" spans="1:14" x14ac:dyDescent="0.25">
      <c r="A286" s="4" t="s">
        <v>174</v>
      </c>
      <c r="B286" s="3"/>
      <c r="C286" s="142"/>
      <c r="D286" s="142"/>
      <c r="E286" s="142"/>
      <c r="F286" s="142"/>
      <c r="G286" s="16"/>
      <c r="H286" s="100">
        <v>0</v>
      </c>
      <c r="I286" s="17"/>
      <c r="J286" s="100">
        <v>0</v>
      </c>
      <c r="K286" s="17"/>
      <c r="L286" s="100">
        <v>0</v>
      </c>
      <c r="M286" s="17"/>
      <c r="N286" s="102">
        <v>0</v>
      </c>
    </row>
    <row r="287" spans="1:14" x14ac:dyDescent="0.25">
      <c r="A287" s="31"/>
      <c r="B287" s="56"/>
      <c r="C287" s="56"/>
      <c r="D287" s="56"/>
      <c r="E287" s="56"/>
      <c r="F287" s="56"/>
      <c r="G287" s="57"/>
      <c r="H287" s="57"/>
      <c r="I287" s="57"/>
      <c r="J287" s="57"/>
      <c r="K287" s="57"/>
      <c r="L287" s="57"/>
      <c r="M287" s="57"/>
      <c r="N287" s="58"/>
    </row>
    <row r="288" spans="1:14" x14ac:dyDescent="0.25">
      <c r="A288" s="59"/>
      <c r="B288" s="60" t="s">
        <v>129</v>
      </c>
      <c r="C288" s="146"/>
      <c r="D288" s="146"/>
      <c r="E288" s="146"/>
      <c r="F288" s="146"/>
      <c r="G288" s="136">
        <f t="shared" ref="G288:N288" si="11">+G100-G285</f>
        <v>739198.67999999993</v>
      </c>
      <c r="H288" s="136">
        <f t="shared" si="11"/>
        <v>845338.9</v>
      </c>
      <c r="I288" s="136">
        <f t="shared" si="11"/>
        <v>985307.24000000046</v>
      </c>
      <c r="J288" s="136">
        <f t="shared" si="11"/>
        <v>1249503.0700000003</v>
      </c>
      <c r="K288" s="136">
        <f t="shared" si="11"/>
        <v>388889.16999999993</v>
      </c>
      <c r="L288" s="136">
        <f t="shared" si="11"/>
        <v>1218559.54</v>
      </c>
      <c r="M288" s="136">
        <f t="shared" si="11"/>
        <v>541377.43000000063</v>
      </c>
      <c r="N288" s="137">
        <f t="shared" si="11"/>
        <v>973278.67000000086</v>
      </c>
    </row>
    <row r="289" spans="1:14" s="37" customFormat="1" x14ac:dyDescent="0.2">
      <c r="A289" s="59"/>
      <c r="B289" s="60" t="s">
        <v>163</v>
      </c>
      <c r="C289" s="147"/>
      <c r="D289" s="147"/>
      <c r="E289" s="147"/>
      <c r="F289" s="147"/>
      <c r="G289" s="18"/>
      <c r="H289" s="140">
        <f>+H101-H286</f>
        <v>305416</v>
      </c>
      <c r="I289" s="19"/>
      <c r="J289" s="140">
        <f>+J101-J286</f>
        <v>305416</v>
      </c>
      <c r="K289" s="19"/>
      <c r="L289" s="140">
        <f>+L101-L286</f>
        <v>305416</v>
      </c>
      <c r="M289" s="19"/>
      <c r="N289" s="138">
        <f>+N101-N286</f>
        <v>305416</v>
      </c>
    </row>
    <row r="290" spans="1:14" s="37" customFormat="1" x14ac:dyDescent="0.25">
      <c r="A290" s="61"/>
      <c r="B290" s="60" t="s">
        <v>134</v>
      </c>
      <c r="C290" s="146"/>
      <c r="D290" s="146"/>
      <c r="E290" s="146"/>
      <c r="F290" s="146"/>
      <c r="G290" s="136">
        <v>0</v>
      </c>
      <c r="H290" s="136">
        <f>IF(H288&lt;0,-H288,0)</f>
        <v>0</v>
      </c>
      <c r="I290" s="136">
        <v>0</v>
      </c>
      <c r="J290" s="136">
        <f>IF(J288&lt;0,-J288,0)</f>
        <v>0</v>
      </c>
      <c r="K290" s="136">
        <v>0</v>
      </c>
      <c r="L290" s="136">
        <f>IF(L288&lt;0,-L288,0)</f>
        <v>0</v>
      </c>
      <c r="M290" s="136">
        <v>0</v>
      </c>
      <c r="N290" s="139">
        <f>IF(N288&lt;0,-N288,0)</f>
        <v>0</v>
      </c>
    </row>
    <row r="291" spans="1:14" s="20" customFormat="1" ht="21" customHeight="1" x14ac:dyDescent="0.2">
      <c r="A291" s="2" t="s">
        <v>149</v>
      </c>
      <c r="B291" s="2"/>
      <c r="C291" s="2"/>
      <c r="D291" s="2"/>
      <c r="E291" s="2"/>
      <c r="F291" s="2"/>
      <c r="G291" s="2"/>
      <c r="H291" s="2"/>
      <c r="I291" s="2"/>
      <c r="J291" s="2"/>
      <c r="K291" s="2"/>
      <c r="L291" s="2"/>
      <c r="M291" s="2"/>
      <c r="N291" s="2"/>
    </row>
    <row r="292" spans="1:14" s="20" customFormat="1" ht="21" customHeight="1" x14ac:dyDescent="0.2">
      <c r="A292" s="1" t="s">
        <v>151</v>
      </c>
      <c r="B292" s="1"/>
      <c r="C292" s="1"/>
      <c r="D292" s="1"/>
      <c r="E292" s="1"/>
      <c r="F292" s="1"/>
      <c r="G292" s="1"/>
      <c r="H292" s="1"/>
      <c r="I292" s="1"/>
      <c r="J292" s="1"/>
      <c r="K292" s="1"/>
      <c r="L292" s="1"/>
      <c r="M292" s="1"/>
      <c r="N292" s="1"/>
    </row>
    <row r="293" spans="1:14" s="20" customFormat="1" ht="21" customHeight="1" x14ac:dyDescent="0.2">
      <c r="A293" s="14" t="s">
        <v>167</v>
      </c>
      <c r="B293" s="14"/>
      <c r="C293" s="14"/>
      <c r="D293" s="14"/>
      <c r="E293" s="14"/>
      <c r="F293" s="14"/>
      <c r="G293" s="14"/>
      <c r="H293" s="14"/>
      <c r="I293" s="14"/>
      <c r="J293" s="14"/>
      <c r="K293" s="14"/>
      <c r="L293" s="14"/>
      <c r="M293" s="14"/>
      <c r="N293" s="14"/>
    </row>
  </sheetData>
  <sheetProtection password="D3C7" sheet="1" objects="1" scenarios="1"/>
  <mergeCells count="39">
    <mergeCell ref="A7:N7"/>
    <mergeCell ref="B1:N2"/>
    <mergeCell ref="A3:N3"/>
    <mergeCell ref="A4:N4"/>
    <mergeCell ref="A5:N5"/>
    <mergeCell ref="A6:N6"/>
    <mergeCell ref="A100:B100"/>
    <mergeCell ref="A8:N8"/>
    <mergeCell ref="A9:N9"/>
    <mergeCell ref="A11:A13"/>
    <mergeCell ref="B11:B13"/>
    <mergeCell ref="C11:C13"/>
    <mergeCell ref="D11:D13"/>
    <mergeCell ref="E11:E13"/>
    <mergeCell ref="F11:F13"/>
    <mergeCell ref="G11:N11"/>
    <mergeCell ref="G12:H12"/>
    <mergeCell ref="I12:J12"/>
    <mergeCell ref="K12:L12"/>
    <mergeCell ref="M12:N12"/>
    <mergeCell ref="A98:B98"/>
    <mergeCell ref="A99:B99"/>
    <mergeCell ref="E103:E105"/>
    <mergeCell ref="A101:B101"/>
    <mergeCell ref="A103:A105"/>
    <mergeCell ref="B103:B105"/>
    <mergeCell ref="C103:C105"/>
    <mergeCell ref="D103:D105"/>
    <mergeCell ref="F103:F105"/>
    <mergeCell ref="G103:N103"/>
    <mergeCell ref="G104:H104"/>
    <mergeCell ref="I104:J104"/>
    <mergeCell ref="K104:L104"/>
    <mergeCell ref="M104:N104"/>
    <mergeCell ref="A285:B285"/>
    <mergeCell ref="A286:B286"/>
    <mergeCell ref="A291:N291"/>
    <mergeCell ref="A292:N292"/>
    <mergeCell ref="A293:N293"/>
  </mergeCells>
  <pageMargins left="0.31496062992126" right="0.118110236220472" top="0.15748031496063" bottom="0" header="0" footer="0"/>
  <pageSetup paperSize="9" scale="10" fitToHeight="2"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Modello Piano flussi cassa</vt:lpstr>
      <vt:lpstr>ModelloPianoFlussiCassa_PEG</vt:lpstr>
      <vt:lpstr>'Modello Piano flussi cassa'!Area_stampa</vt:lpstr>
      <vt:lpstr>ModelloPianoFlussiCassa_PEG!Area_stampa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Comune di Torino</dc:creator>
  <cp:keywords/>
  <dc:description/>
  <cp:lastModifiedBy>Alessio Levet</cp:lastModifiedBy>
  <cp:lastPrinted>2026-08-24T07:06:37Z</cp:lastPrinted>
  <dcterms:created xsi:type="dcterms:W3CDTF">2015-02-26T11:29:02Z</dcterms:created>
  <dcterms:modified xsi:type="dcterms:W3CDTF">2026-08-24T07:07:26Z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